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3년\구입도서 작업\홈피 신착공지\"/>
    </mc:Choice>
  </mc:AlternateContent>
  <xr:revisionPtr revIDLastSave="0" documentId="13_ncr:1_{5DF05405-5383-49B7-8BD8-3723FB496E7D}" xr6:coauthVersionLast="36" xr6:coauthVersionMax="36" xr10:uidLastSave="{00000000-0000-0000-0000-000000000000}"/>
  <bookViews>
    <workbookView xWindow="0" yWindow="0" windowWidth="28800" windowHeight="11955" activeTab="4" xr2:uid="{00000000-000D-0000-FFFF-FFFF00000000}"/>
  </bookViews>
  <sheets>
    <sheet name="8차 희망&amp;신착" sheetId="1" r:id="rId1"/>
    <sheet name="8차 희망&amp;신착 (2)" sheetId="2" r:id="rId2"/>
    <sheet name="Sheet4" sheetId="5" r:id="rId3"/>
    <sheet name="Sheet3" sheetId="4" r:id="rId4"/>
    <sheet name="Sheet2" sheetId="3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3" l="1"/>
  <c r="C20" i="3"/>
  <c r="B20" i="3"/>
  <c r="A20" i="3"/>
  <c r="C5" i="2"/>
  <c r="D1" i="2"/>
  <c r="C1" i="2"/>
  <c r="D3" i="2"/>
  <c r="C3" i="2"/>
  <c r="E10" i="2"/>
  <c r="D10" i="2"/>
  <c r="C8" i="2"/>
  <c r="D13" i="2"/>
  <c r="C13" i="2"/>
  <c r="D11" i="2"/>
  <c r="C11" i="2"/>
  <c r="F9" i="2"/>
  <c r="E9" i="2"/>
  <c r="D9" i="2"/>
  <c r="C9" i="2"/>
  <c r="D17" i="2"/>
  <c r="C17" i="2"/>
  <c r="F4" i="2"/>
  <c r="E4" i="2"/>
  <c r="D4" i="2"/>
  <c r="C4" i="2"/>
  <c r="E7" i="2"/>
  <c r="D7" i="2"/>
  <c r="C7" i="2"/>
  <c r="E20" i="2"/>
  <c r="C20" i="2"/>
  <c r="D2" i="2"/>
  <c r="C2" i="2"/>
  <c r="D6" i="2"/>
  <c r="C6" i="2"/>
  <c r="D15" i="2"/>
  <c r="C15" i="2"/>
  <c r="E19" i="2"/>
  <c r="D19" i="2"/>
  <c r="C19" i="2"/>
  <c r="E22" i="2"/>
  <c r="D22" i="2"/>
  <c r="C22" i="2"/>
  <c r="D18" i="2"/>
  <c r="C18" i="2"/>
  <c r="D16" i="2"/>
  <c r="C16" i="2"/>
  <c r="D21" i="2"/>
  <c r="C21" i="2"/>
  <c r="E12" i="2"/>
  <c r="D12" i="2"/>
  <c r="E14" i="2"/>
  <c r="D14" i="2"/>
  <c r="E16" i="1" l="1"/>
  <c r="D4" i="1"/>
  <c r="D26" i="1"/>
  <c r="C26" i="1"/>
  <c r="B26" i="1"/>
  <c r="A26" i="1"/>
  <c r="B25" i="1"/>
  <c r="A25" i="1"/>
  <c r="C24" i="1"/>
  <c r="B24" i="1"/>
  <c r="A24" i="1"/>
  <c r="C23" i="1"/>
  <c r="B23" i="1"/>
  <c r="A23" i="1"/>
  <c r="D22" i="1"/>
  <c r="C22" i="1"/>
  <c r="A22" i="1"/>
  <c r="B21" i="1"/>
  <c r="A21" i="1"/>
  <c r="C20" i="1"/>
  <c r="B20" i="1"/>
  <c r="A20" i="1"/>
  <c r="C19" i="1"/>
  <c r="B19" i="1"/>
  <c r="A19" i="1"/>
  <c r="E18" i="1"/>
  <c r="D18" i="1"/>
  <c r="C18" i="1"/>
  <c r="B18" i="1"/>
  <c r="A18" i="1"/>
  <c r="C17" i="1"/>
  <c r="B17" i="1"/>
  <c r="A17" i="1"/>
  <c r="D16" i="1"/>
  <c r="C16" i="1"/>
  <c r="B16" i="1"/>
  <c r="A16" i="1"/>
  <c r="D15" i="1"/>
  <c r="C15" i="1"/>
  <c r="B15" i="1"/>
  <c r="A15" i="1"/>
  <c r="D14" i="1"/>
  <c r="B14" i="1"/>
  <c r="A14" i="1"/>
  <c r="C13" i="1"/>
  <c r="B13" i="1"/>
  <c r="A13" i="1"/>
  <c r="C12" i="1"/>
  <c r="B12" i="1"/>
  <c r="A12" i="1"/>
  <c r="C11" i="1"/>
  <c r="B11" i="1"/>
  <c r="A11" i="1"/>
  <c r="D10" i="1"/>
  <c r="C10" i="1"/>
  <c r="B10" i="1"/>
  <c r="A10" i="1"/>
  <c r="D9" i="1"/>
  <c r="C9" i="1"/>
  <c r="B9" i="1"/>
  <c r="A9" i="1"/>
  <c r="C8" i="1"/>
  <c r="B8" i="1"/>
  <c r="A8" i="1"/>
  <c r="C7" i="1"/>
  <c r="B7" i="1"/>
  <c r="A7" i="1"/>
  <c r="C6" i="1"/>
  <c r="B6" i="1"/>
  <c r="A6" i="1"/>
  <c r="D5" i="1"/>
  <c r="C5" i="1"/>
  <c r="A5" i="1"/>
  <c r="C4" i="1"/>
  <c r="A4" i="1"/>
</calcChain>
</file>

<file path=xl/sharedStrings.xml><?xml version="1.0" encoding="utf-8"?>
<sst xmlns="http://schemas.openxmlformats.org/spreadsheetml/2006/main" count="787" uniqueCount="338">
  <si>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</si>
  <si>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</si>
  <si>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</si>
  <si>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</si>
  <si>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</si>
  <si>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</si>
  <si>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</si>
  <si>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(구산동)종합자료실_4층</t>
  </si>
  <si>
    <t>(구산동)종합자료실_3층</t>
  </si>
  <si>
    <t>(구산동)종합자료실_1층</t>
  </si>
  <si>
    <t>(구산동)청소년자료실_3층</t>
  </si>
  <si>
    <t xml:space="preserve">자료실 </t>
    <phoneticPr fontId="1" type="noConversion"/>
  </si>
  <si>
    <t>창비</t>
  </si>
  <si>
    <t>(구산동)종합자료실_2층</t>
  </si>
  <si>
    <t>오월의봄</t>
  </si>
  <si>
    <t>문학동네</t>
  </si>
  <si>
    <t>돌베개</t>
  </si>
  <si>
    <t>마음산책</t>
  </si>
  <si>
    <t>비채:김영사</t>
  </si>
  <si>
    <t>서해문집</t>
  </si>
  <si>
    <t>최*실</t>
  </si>
  <si>
    <t>한*혜</t>
  </si>
  <si>
    <t>권*현</t>
  </si>
  <si>
    <t>이*진</t>
  </si>
  <si>
    <t>8차 희망도서 목록</t>
    <phoneticPr fontId="1" type="noConversion"/>
  </si>
  <si>
    <t>(4월 9일까지 신청자 우선 대출 )</t>
    <phoneticPr fontId="1" type="noConversion"/>
  </si>
  <si>
    <t>8차 신착도서 목록</t>
    <phoneticPr fontId="1" type="noConversion"/>
  </si>
  <si>
    <t>104-ㅋ628ㅁ</t>
  </si>
  <si>
    <t>시프</t>
  </si>
  <si>
    <t>김*주</t>
  </si>
  <si>
    <t>113-ㅍ82ㅇ</t>
  </si>
  <si>
    <t>yeondoo</t>
  </si>
  <si>
    <t>박정현 지음</t>
  </si>
  <si>
    <t>새움</t>
  </si>
  <si>
    <t>노*암</t>
  </si>
  <si>
    <t>김학이 지음</t>
  </si>
  <si>
    <t>푸른역사</t>
  </si>
  <si>
    <t>박상미 지음</t>
  </si>
  <si>
    <t>저녁달</t>
  </si>
  <si>
    <t>이*정</t>
  </si>
  <si>
    <t>페이지2북스</t>
  </si>
  <si>
    <t>박*희</t>
  </si>
  <si>
    <t>길벗</t>
  </si>
  <si>
    <t>임*규</t>
  </si>
  <si>
    <t>신경아 지음</t>
  </si>
  <si>
    <t>동녘</t>
  </si>
  <si>
    <t>김*미</t>
  </si>
  <si>
    <t>이인규 지음</t>
  </si>
  <si>
    <t>조갑제닷컴</t>
  </si>
  <si>
    <t>박*준</t>
  </si>
  <si>
    <t>조은혜 지음</t>
  </si>
  <si>
    <t>이*숙</t>
  </si>
  <si>
    <t>부분과 전체</t>
  </si>
  <si>
    <t>서커스</t>
  </si>
  <si>
    <t>김*솜</t>
  </si>
  <si>
    <t>목수책방</t>
  </si>
  <si>
    <t>이*복</t>
  </si>
  <si>
    <t>이주윤 글·그림</t>
  </si>
  <si>
    <t>빅피시</t>
  </si>
  <si>
    <t>문*원</t>
  </si>
  <si>
    <t>김유원 지음</t>
  </si>
  <si>
    <t>한겨레</t>
  </si>
  <si>
    <t>이*희</t>
  </si>
  <si>
    <t>김청귤 지음</t>
  </si>
  <si>
    <t>래빗홀</t>
  </si>
  <si>
    <t>고고의 구멍</t>
  </si>
  <si>
    <t>현호정 지음</t>
  </si>
  <si>
    <t>허블</t>
  </si>
  <si>
    <t>848-ㄱ271ㅊ</t>
  </si>
  <si>
    <t>강명관 지음</t>
  </si>
  <si>
    <t>허호준 지음</t>
  </si>
  <si>
    <t>혜화1117</t>
  </si>
  <si>
    <t>백*민</t>
  </si>
  <si>
    <t>다산 정약용 평전</t>
  </si>
  <si>
    <t>김삼웅 지음</t>
  </si>
  <si>
    <t>두레</t>
  </si>
  <si>
    <t>노*수</t>
  </si>
  <si>
    <t>걸어가는늑대들</t>
  </si>
  <si>
    <t>강*화</t>
  </si>
  <si>
    <t>EG0000060505</t>
  </si>
  <si>
    <t>만657-ㅈ894ㅈ-10</t>
  </si>
  <si>
    <t>지금, 만화 : [이론]. 10호, 판타지 + 만화</t>
  </si>
  <si>
    <t>지금,  만화 발간위원회 지음</t>
  </si>
  <si>
    <t>한국만화영상진흥원</t>
  </si>
  <si>
    <t>(구산동)만화자료실_4층</t>
  </si>
  <si>
    <t>EG0000060506</t>
  </si>
  <si>
    <t>만657-ㅈ894ㅈ-11</t>
  </si>
  <si>
    <t>지금, 만화 : [이론]. 11호, 에로티시즘 + 만화</t>
  </si>
  <si>
    <t>EG0000060507</t>
  </si>
  <si>
    <t>만657-ㅈ894ㅈ-12</t>
  </si>
  <si>
    <t>지금, 만화 : [이론]. 12호, 부조리 + 만화</t>
  </si>
  <si>
    <t>EG0000060508</t>
  </si>
  <si>
    <t>만657-ㅈ894ㅈ-13</t>
  </si>
  <si>
    <t>지금, 만화 : [이론]. 13호, 논픽션 + 만화</t>
  </si>
  <si>
    <t>EG0000060509</t>
  </si>
  <si>
    <t>만657-ㅈ894ㅈ-14</t>
  </si>
  <si>
    <t>지금, 만화 : [이론]. 14호, IT + 만화</t>
  </si>
  <si>
    <t>EG0000060510</t>
  </si>
  <si>
    <t>만657-ㅈ894ㅈ-16</t>
  </si>
  <si>
    <t>지금, 만화 : [이론]. 16호, 로맨스 + 만화</t>
  </si>
  <si>
    <t>EG0000060511</t>
  </si>
  <si>
    <t>만657-ㅈ894ㅈ-17</t>
  </si>
  <si>
    <t>지금, 만화 : [이론]. 17호, 미스터리 + 만화</t>
  </si>
  <si>
    <t>EG0000060501</t>
  </si>
  <si>
    <t>만657-ㅈ894ㅈ-6</t>
  </si>
  <si>
    <t>지금, 만화 : [이론]. 6호, 재난 + 만화</t>
  </si>
  <si>
    <t>EG0000060502</t>
  </si>
  <si>
    <t>만657-ㅈ894ㅈ-7</t>
  </si>
  <si>
    <t>지금, 만화 : [이론]. 7호, 젠더 + 만화</t>
  </si>
  <si>
    <t>EG0000060503</t>
  </si>
  <si>
    <t>만657-ㅈ894ㅈ-8</t>
  </si>
  <si>
    <t>지금, 만화 : [이론]. 8호, BL + 만화</t>
  </si>
  <si>
    <t>EG0000060504</t>
  </si>
  <si>
    <t>만657-ㅈ894ㅈ-9</t>
  </si>
  <si>
    <t>지금, 만화 : [이론]. 9호, 웹소설 + 웹툰</t>
  </si>
  <si>
    <t>EG0000060548</t>
  </si>
  <si>
    <t>219.12-ㅈ468사</t>
  </si>
  <si>
    <t>사라진 신들의 귀환</t>
  </si>
  <si>
    <t>정재서 지음</t>
  </si>
  <si>
    <t>EG0000060535</t>
  </si>
  <si>
    <t>320-ㅈ218ㅈ</t>
  </si>
  <si>
    <t>장하준의 경제학 레시피 : 마늘에서 초콜릿까지 18가지 재료로 요리한 경제 이야기</t>
  </si>
  <si>
    <t>장하준 지음 ; 김희정 옮김</t>
  </si>
  <si>
    <t>부키</t>
  </si>
  <si>
    <t>EG0000060536</t>
  </si>
  <si>
    <t>325.571-ㅁ566ㄹ</t>
  </si>
  <si>
    <t>로컬 브랜드 리뷰 2023 : 로컬이 강한 도시와 동네 = Local brand review 2023 = What makes cities and neighborhood locally strong?</t>
  </si>
  <si>
    <t>모종린, 김보민, 박예솔 [공]지음</t>
  </si>
  <si>
    <t>포틀랜드스쿨</t>
  </si>
  <si>
    <t>EG0000060537</t>
  </si>
  <si>
    <t>340.22-ㅅ194ㄷ</t>
  </si>
  <si>
    <t>당신이 모르는 민주주의 : 자본주의와 자유주의의 불편한 공존</t>
  </si>
  <si>
    <t>마이클 샌델 지음 ; 이경식 옮김</t>
  </si>
  <si>
    <t>와이즈베리:미래엔</t>
  </si>
  <si>
    <t>EG0000060542</t>
  </si>
  <si>
    <t>340.98-ㅍ22ㄹ</t>
  </si>
  <si>
    <t>러시아 지정학 아틀라스</t>
  </si>
  <si>
    <t>델핀 파팽 지음 ; 권지현 옮김</t>
  </si>
  <si>
    <t>EG0000060549</t>
  </si>
  <si>
    <t>404-ㅅ732ㅅ</t>
  </si>
  <si>
    <t>스톡홀름에서 걸려온 전화 : 노벨상 수상자 24명의 과학적 통찰과 인생의 지혜</t>
  </si>
  <si>
    <t>스테파노 산드로네 지음 ; 최경은 옮김</t>
  </si>
  <si>
    <t>서울경제신문:서경B＆B</t>
  </si>
  <si>
    <t>EG0000060545</t>
  </si>
  <si>
    <t>802-ㅈ532ㅈ-3</t>
  </si>
  <si>
    <t>편협하게 읽고 치열하게 쓴다</t>
  </si>
  <si>
    <t>정희진 지음</t>
  </si>
  <si>
    <t>교양인</t>
  </si>
  <si>
    <t>EG0000060543</t>
  </si>
  <si>
    <t>813.7-ㅂ438ㄱ</t>
  </si>
  <si>
    <t>경우 없는 세계</t>
  </si>
  <si>
    <t>박은유 지음</t>
  </si>
  <si>
    <t>EG0000060544</t>
  </si>
  <si>
    <t>813.7-ㅇ291일</t>
  </si>
  <si>
    <t>1미터는 없어 : 양지예 장편소설</t>
  </si>
  <si>
    <t>양지예 지음</t>
  </si>
  <si>
    <t>EG0000060547</t>
  </si>
  <si>
    <t>818-ㄱ382ㅍ</t>
  </si>
  <si>
    <t>편집자의 사생활 : 업무일지가 이렇게 솔직해도 괜찮을까?</t>
  </si>
  <si>
    <t>고우리 지음</t>
  </si>
  <si>
    <t>미디어샘</t>
  </si>
  <si>
    <t>EG0000060540</t>
  </si>
  <si>
    <t>818-ㅇ771ㅇ</t>
  </si>
  <si>
    <t>우주에서 기다릴게 : 한국 첫 우주인이 펼치는 다정한 호기심의 기록</t>
  </si>
  <si>
    <t>이소연 지음</t>
  </si>
  <si>
    <t>위즈덤하우스</t>
  </si>
  <si>
    <t>EG0000060538</t>
  </si>
  <si>
    <t>833.6-ㅇ151ㄴ</t>
  </si>
  <si>
    <t>나의 마지막 엄마 : 아사다 지로 장편소설</t>
  </si>
  <si>
    <t>아사다 지로 지음 ; 이선희 옮김</t>
  </si>
  <si>
    <t>다산책방:다산북스</t>
  </si>
  <si>
    <t>EG0000060541</t>
  </si>
  <si>
    <t>833.6-ㅇ287ㄷ</t>
  </si>
  <si>
    <t>도쿄 조선대학교 이야기 : 양영희 장편소설</t>
  </si>
  <si>
    <t>양영희 지음 ; 안예니 옮김</t>
  </si>
  <si>
    <t>EG0000060539</t>
  </si>
  <si>
    <t>848-ㅇ963ㄴ</t>
  </si>
  <si>
    <t>나를 채우는 여행의 기술 : 평범한 여행을 특별한 여행으로 바꾸는 30가지 질문</t>
  </si>
  <si>
    <t>인생학교 지음 ; 케이채 옮김</t>
  </si>
  <si>
    <t>오렌지디</t>
  </si>
  <si>
    <t>EG0000060546</t>
  </si>
  <si>
    <t>853-ㅁ428ㅇ</t>
  </si>
  <si>
    <t>언어의 무게 : 파스칼 메르시어 장편소설</t>
  </si>
  <si>
    <t>파스칼 메르시어 지음 ; 전은경 옮김</t>
  </si>
  <si>
    <t>CG0000025790</t>
  </si>
  <si>
    <t>아813.8-ㅅ946ㅅ</t>
  </si>
  <si>
    <t>사이공 하늘 아래</t>
  </si>
  <si>
    <t>신현수 글; 최정인 그림</t>
  </si>
  <si>
    <t>스푼북</t>
  </si>
  <si>
    <t>CG0000025782</t>
  </si>
  <si>
    <t>아813.8-ㅇ843ㄱ</t>
  </si>
  <si>
    <t>관심의 지옥</t>
  </si>
  <si>
    <t>이은재 글; 율라 그림</t>
  </si>
  <si>
    <t>온서재</t>
  </si>
  <si>
    <t>CG0000025796</t>
  </si>
  <si>
    <t>아813.8-ㅊ136ㅁ-3</t>
  </si>
  <si>
    <t>미지의 파랑. 3, 새로운 세계를 찾아서</t>
  </si>
  <si>
    <t>차율이 글 ; 샤토 그림</t>
  </si>
  <si>
    <t>비룡소</t>
  </si>
  <si>
    <t>CG0000025784</t>
  </si>
  <si>
    <t>아833.8-ㅌ94어-7=2</t>
  </si>
  <si>
    <t>(추리 천재)엉덩이 탐정. 7, 기이한 전망 여관 사건</t>
  </si>
  <si>
    <t>트롤 글·그림 ; 김정화 옮김</t>
  </si>
  <si>
    <t>미래엔:아이세움</t>
  </si>
  <si>
    <t>CG0000025792</t>
  </si>
  <si>
    <t>아833.8-ㅎ981ㄷ-1</t>
  </si>
  <si>
    <t>도깨비 놀이 : 도깨비를 부르는 노래</t>
  </si>
  <si>
    <t>히로시마 레이코 글 ; 오토나이 지아키 그림 ; 김지영 옮김</t>
  </si>
  <si>
    <t>넥서스Friends</t>
  </si>
  <si>
    <t>CG0000025779</t>
  </si>
  <si>
    <t>아833.8-ㅎ981ㅈ-17</t>
  </si>
  <si>
    <t>(이상한 과자 가게)전천당. 17</t>
  </si>
  <si>
    <t>히로시마 레이코 글 ; 쟈쟈 그림 ; 김정화 옮김</t>
  </si>
  <si>
    <t>길벗스쿨</t>
  </si>
  <si>
    <t>CG0000025780</t>
  </si>
  <si>
    <t>아843-ㅋ396ㅇ-3</t>
  </si>
  <si>
    <t>(뉴욕의 영웅이 된)오로르</t>
  </si>
  <si>
    <t>더글라스 케네디 글 ; 조안 스파르 그림 ; 조동섭 옮김</t>
  </si>
  <si>
    <t>밝은세상</t>
  </si>
  <si>
    <t>CG0000025789</t>
  </si>
  <si>
    <t>아843-ㅌ56개</t>
  </si>
  <si>
    <t>개</t>
  </si>
  <si>
    <t>숀 탠 글·그림 ; 김경연 옮김</t>
  </si>
  <si>
    <t>풀빛</t>
  </si>
  <si>
    <t>CG0000025794</t>
  </si>
  <si>
    <t>아843-ㅎ953ㅁ</t>
  </si>
  <si>
    <t>무쇠인간 : 다섯 밤의 이야기</t>
  </si>
  <si>
    <t>테드 휴즈 글 ;  크리스 몰드 그림 ; 조호근 옮김</t>
  </si>
  <si>
    <t>시공주니어:시공사</t>
  </si>
  <si>
    <t>CG0000025795</t>
  </si>
  <si>
    <t>아859.3-ㄷ52ㅎ</t>
  </si>
  <si>
    <t>하얀 방</t>
  </si>
  <si>
    <t>파울 더모르 글 ; 카텨 페르메이러 그림 ; 최진영 옮김</t>
  </si>
  <si>
    <t>오후의소묘</t>
  </si>
  <si>
    <t>CG0000025797</t>
  </si>
  <si>
    <t>유219.11-ㄱ939ㄴ</t>
  </si>
  <si>
    <t>내일이 뭐하니? : 열두 달 계절 놀이</t>
  </si>
  <si>
    <t>김지연 글·그림</t>
  </si>
  <si>
    <t>키다리</t>
  </si>
  <si>
    <t>CG0000025791</t>
  </si>
  <si>
    <t>유691-ㄱ448ㅇ</t>
  </si>
  <si>
    <t>(우당탕탕 야옹이)알록달록 숨은그림찾기</t>
  </si>
  <si>
    <t>구도 노리코 원작</t>
  </si>
  <si>
    <t>책읽는곰</t>
  </si>
  <si>
    <t>CG0000025787</t>
  </si>
  <si>
    <t>유808.9-국512ㄱ-257</t>
  </si>
  <si>
    <t>난 잃어버린 개가 아니야</t>
  </si>
  <si>
    <t>카셸 굴리 글; 스카일라 호건 그림 ; 정화진 옮김</t>
  </si>
  <si>
    <t>국민서관</t>
  </si>
  <si>
    <t>CG0000025786</t>
  </si>
  <si>
    <t>유808.9-책184ㅈ-64</t>
  </si>
  <si>
    <t>할머니의 뜰에서</t>
  </si>
  <si>
    <t>조던 스콧 글; 시드니 스미스 그림 ; 김지은 옮김</t>
  </si>
  <si>
    <t>CG0000025785</t>
  </si>
  <si>
    <t>유813.8-ㄱ392오</t>
  </si>
  <si>
    <t>옥춘당</t>
  </si>
  <si>
    <t>고정순 글·그림</t>
  </si>
  <si>
    <t>길벗어린이</t>
  </si>
  <si>
    <t>CG0000025781</t>
  </si>
  <si>
    <t>유853-ㅇ477ㄴ</t>
  </si>
  <si>
    <t>나이가 들면 어때요?</t>
  </si>
  <si>
    <t>베티나 옵레히트 글; 율리 푈크 그림 ; 전은경 옮김</t>
  </si>
  <si>
    <t>라임</t>
  </si>
  <si>
    <t>CG0000025783</t>
  </si>
  <si>
    <t>유863-ㄹ692ㅇ</t>
  </si>
  <si>
    <t>아빠는 너를 기다려</t>
  </si>
  <si>
    <t>프레데리크 뢰브 글; 바루 그림 ; 김영신 옮김</t>
  </si>
  <si>
    <t>빨간콩</t>
  </si>
  <si>
    <t>CG0000025788</t>
  </si>
  <si>
    <t>유883-ㅋ368이</t>
  </si>
  <si>
    <t>일곱 마리 개</t>
  </si>
  <si>
    <t>다비드 칼리 지음; 알리체 피아지오 그림 ; 강수진 옮김</t>
  </si>
  <si>
    <t>책빛</t>
  </si>
  <si>
    <t>CG0000025793</t>
  </si>
  <si>
    <t>유980-ㄱ342ㅅ</t>
  </si>
  <si>
    <t>플라잉 메이저호의 세계 일주 하늘 여행</t>
  </si>
  <si>
    <t>고마야스칸 글·그림 ; 최진선 옮김</t>
  </si>
  <si>
    <t>너머학교:너머</t>
  </si>
  <si>
    <t>EG0000060552</t>
  </si>
  <si>
    <t>청070.42-ㅋ172ㄴ</t>
  </si>
  <si>
    <t>나와 가짜 뉴스</t>
  </si>
  <si>
    <t>네레이다 카리요 글; 알베르토 몬트 그림 ; 임수진 옮김</t>
  </si>
  <si>
    <t>너머학교</t>
  </si>
  <si>
    <t>EG0000060551</t>
  </si>
  <si>
    <t>청183.3-ㄱ868ㅁ</t>
  </si>
  <si>
    <t>마음도 리셋이 되나요? : 기분은 엉망 인생은 망함, 대책 없는 십대를 위한 고민상담소</t>
  </si>
  <si>
    <t>김윤아 지음</t>
  </si>
  <si>
    <t>다른</t>
  </si>
  <si>
    <t>EG0000060554</t>
  </si>
  <si>
    <t>청813.7-ㄱ829ㄱ</t>
  </si>
  <si>
    <t>기적이 일어나는 시간 49 : 김영리 장편소설</t>
  </si>
  <si>
    <t>김영리 지음</t>
  </si>
  <si>
    <t>EG0000060553</t>
  </si>
  <si>
    <t>청813.7-ㄱ937느</t>
  </si>
  <si>
    <t>느티나무 수호대 : 김중미 장편소설</t>
  </si>
  <si>
    <t>김중미 지음</t>
  </si>
  <si>
    <t>EG0000060555</t>
  </si>
  <si>
    <t>청813.7-ㅇ891ㅈ</t>
  </si>
  <si>
    <t>죽어도 아이돌 : 이지은 장편소설</t>
  </si>
  <si>
    <t>이지은 지음</t>
  </si>
  <si>
    <t>EG0000060550</t>
  </si>
  <si>
    <t>청813.7-ㅊ612ㄱ</t>
  </si>
  <si>
    <t>교서동 아이들 : 최이랑 장편소설</t>
  </si>
  <si>
    <t>최이랑 지음</t>
  </si>
  <si>
    <t>다림</t>
  </si>
  <si>
    <t>EG0000060556</t>
  </si>
  <si>
    <t>청813.7-ㅎ819ㄱ</t>
  </si>
  <si>
    <t>금지 구역 51F : 효주 장편소설</t>
  </si>
  <si>
    <t>효주 지음</t>
  </si>
  <si>
    <t>별숲</t>
  </si>
  <si>
    <t>EG0000060513</t>
  </si>
  <si>
    <t>EG0000060514</t>
  </si>
  <si>
    <t>EG0000060515</t>
  </si>
  <si>
    <t>EG0000060516</t>
  </si>
  <si>
    <t>EG0000060517</t>
  </si>
  <si>
    <t>EG0000060518</t>
  </si>
  <si>
    <t>EG0000060519</t>
  </si>
  <si>
    <t>EG0000060520</t>
  </si>
  <si>
    <t>EG0000060521</t>
  </si>
  <si>
    <t>EG0000060522</t>
  </si>
  <si>
    <t>EG0000060523</t>
  </si>
  <si>
    <t>EG0000060525</t>
  </si>
  <si>
    <t>EG0000060526</t>
  </si>
  <si>
    <t>EG0000060527</t>
  </si>
  <si>
    <t>EG0000060528</t>
  </si>
  <si>
    <t>EG0000060529</t>
  </si>
  <si>
    <t>EG0000060530</t>
  </si>
  <si>
    <t>EG0000060531</t>
  </si>
  <si>
    <t>EG0000060532</t>
  </si>
  <si>
    <t>EG0000060533</t>
  </si>
  <si>
    <t>EG0000060534</t>
  </si>
  <si>
    <t>EG0000060512</t>
    <phoneticPr fontId="1" type="noConversion"/>
  </si>
  <si>
    <t>EG0000060549</t>
    <phoneticPr fontId="1" type="noConversion"/>
  </si>
  <si>
    <t>EG0000060501</t>
    <phoneticPr fontId="1" type="noConversion"/>
  </si>
  <si>
    <t>EG0000060511</t>
    <phoneticPr fontId="1" type="noConversion"/>
  </si>
  <si>
    <t>EG0000060550</t>
    <phoneticPr fontId="1" type="noConversion"/>
  </si>
  <si>
    <t>CG0000025779</t>
    <phoneticPr fontId="1" type="noConversion"/>
  </si>
  <si>
    <t>CG0000025797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</si>
</sst>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0"/>
  <sheetViews>
    <sheetView zoomScale="115" zoomScaleNormal="115" workbookViewId="0">
      <selection sqref="A1:F1"/>
    </sheetView>
  </sheetViews>
  <sheetFormatPr defaultRowHeight="16.5" x14ac:dyDescent="0.3"/>
  <cols>
    <col min="1" max="1" width="14.25" style="1" bestFit="1" customWidth="1"/>
    <col min="2" max="2" width="21" style="1" bestFit="1" customWidth="1"/>
    <col min="3" max="3" width="70.75" style="1" customWidth="1"/>
    <col min="4" max="4" width="40.5" style="1" bestFit="1" customWidth="1"/>
    <col min="5" max="5" width="19.625" style="1" customWidth="1"/>
    <col min="6" max="6" width="24.75" bestFit="1" customWidth="1"/>
  </cols>
  <sheetData>
    <row r="1" spans="1:6" ht="42.75" customHeight="1" x14ac:dyDescent="0.3">
      <c r="A1" s="14" t="s">
        <v>24</v>
      </c>
      <c r="B1" s="15"/>
      <c r="C1" s="15"/>
      <c r="D1" s="15"/>
      <c r="E1" s="15"/>
      <c r="F1" s="16"/>
    </row>
    <row r="2" spans="1:6" ht="15" customHeight="1" x14ac:dyDescent="0.3">
      <c r="A2" s="8" t="s">
        <v>25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7" t="str">
        <f>"EG0000060526"</f>
        <v>EG0000060526</v>
      </c>
      <c r="B4" s="7" t="s">
        <v>27</v>
      </c>
      <c r="C4" s="7" t="str">
        <f>"모든 삶은 빛난다 : 허무하고 막막한 시대, 두 철학자가 건네는 인생의 지혜"</f>
        <v>모든 삶은 빛난다 : 허무하고 막막한 시대, 두 철학자가 건네는 인생의 지혜</v>
      </c>
      <c r="D4" s="7" t="str">
        <f>"안드레아 콜라메디치[공]지음 ; 최보민 옮김"</f>
        <v>안드레아 콜라메디치[공]지음 ; 최보민 옮김</v>
      </c>
      <c r="E4" s="7" t="s">
        <v>28</v>
      </c>
      <c r="F4" s="7" t="s">
        <v>29</v>
      </c>
    </row>
    <row r="5" spans="1:6" s="5" customFormat="1" x14ac:dyDescent="0.3">
      <c r="A5" s="7" t="str">
        <f>"EG0000060523"</f>
        <v>EG0000060523</v>
      </c>
      <c r="B5" s="7" t="s">
        <v>30</v>
      </c>
      <c r="C5" s="7" t="str">
        <f>"악어의 눈 : 포식자에서 먹이로의 전락"</f>
        <v>악어의 눈 : 포식자에서 먹이로의 전락</v>
      </c>
      <c r="D5" s="7" t="str">
        <f>"발 플럼우드 지음 ; 김지은 옮김"</f>
        <v>발 플럼우드 지음 ; 김지은 옮김</v>
      </c>
      <c r="E5" s="7" t="s">
        <v>31</v>
      </c>
      <c r="F5" s="7" t="s">
        <v>22</v>
      </c>
    </row>
    <row r="6" spans="1:6" s="5" customFormat="1" x14ac:dyDescent="0.3">
      <c r="A6" s="7" t="str">
        <f>"EG0000060533"</f>
        <v>EG0000060533</v>
      </c>
      <c r="B6" s="7" t="str">
        <f>"151.58-ㅂ484ㅈ"</f>
        <v>151.58-ㅂ484ㅈ</v>
      </c>
      <c r="C6" s="7" t="str">
        <f>"정약용 코드 : 21세기형 실천적 하이브리드 지식인"</f>
        <v>정약용 코드 : 21세기형 실천적 하이브리드 지식인</v>
      </c>
      <c r="D6" s="7" t="s">
        <v>32</v>
      </c>
      <c r="E6" s="7" t="s">
        <v>33</v>
      </c>
      <c r="F6" s="7" t="s">
        <v>34</v>
      </c>
    </row>
    <row r="7" spans="1:6" s="5" customFormat="1" x14ac:dyDescent="0.3">
      <c r="A7" s="7" t="str">
        <f>"EG0000060528"</f>
        <v>EG0000060528</v>
      </c>
      <c r="B7" s="7" t="str">
        <f>"181.7-ㄱ976ㄱ"</f>
        <v>181.7-ㄱ976ㄱ</v>
      </c>
      <c r="C7" s="7" t="str">
        <f>"감정의 역사 : 루터의 신성한 공포에서 나치의 차분한 열광까지"</f>
        <v>감정의 역사 : 루터의 신성한 공포에서 나치의 차분한 열광까지</v>
      </c>
      <c r="D7" s="7" t="s">
        <v>35</v>
      </c>
      <c r="E7" s="7" t="s">
        <v>36</v>
      </c>
      <c r="F7" s="7" t="s">
        <v>20</v>
      </c>
    </row>
    <row r="8" spans="1:6" s="5" customFormat="1" x14ac:dyDescent="0.3">
      <c r="A8" s="7" t="str">
        <f>"EG0000060530"</f>
        <v>EG0000060530</v>
      </c>
      <c r="B8" s="7" t="str">
        <f>"189.1-ㅂ292ㅇ"</f>
        <v>189.1-ㅂ292ㅇ</v>
      </c>
      <c r="C8" s="7" t="str">
        <f>"우울한 마음도 습관입니다 : 내 감정을 책임지고 행복한 삶을 사는 법"</f>
        <v>우울한 마음도 습관입니다 : 내 감정을 책임지고 행복한 삶을 사는 법</v>
      </c>
      <c r="D8" s="7" t="s">
        <v>37</v>
      </c>
      <c r="E8" s="7" t="s">
        <v>38</v>
      </c>
      <c r="F8" s="7" t="s">
        <v>39</v>
      </c>
    </row>
    <row r="9" spans="1:6" s="5" customFormat="1" x14ac:dyDescent="0.3">
      <c r="A9" s="7" t="str">
        <f>"EG0000060534"</f>
        <v>EG0000060534</v>
      </c>
      <c r="B9" s="7" t="str">
        <f>"199.1-ㄱ546악"</f>
        <v>199.1-ㄱ546악</v>
      </c>
      <c r="C9" s="7" t="str">
        <f>"아주 세속적인 지혜 : 400년 동안 사랑받은 인생의 고전"</f>
        <v>아주 세속적인 지혜 : 400년 동안 사랑받은 인생의 고전</v>
      </c>
      <c r="D9" s="7" t="str">
        <f>"발타자르 그라시안 지음 ; 강정선 옮김"</f>
        <v>발타자르 그라시안 지음 ; 강정선 옮김</v>
      </c>
      <c r="E9" s="7" t="s">
        <v>40</v>
      </c>
      <c r="F9" s="7" t="s">
        <v>41</v>
      </c>
    </row>
    <row r="10" spans="1:6" s="5" customFormat="1" x14ac:dyDescent="0.3">
      <c r="A10" s="7" t="str">
        <f>"EG0000060531"</f>
        <v>EG0000060531</v>
      </c>
      <c r="B10" s="7" t="str">
        <f>"323.6394-ㅇ896ㄱ"</f>
        <v>323.6394-ㅇ896ㄱ</v>
      </c>
      <c r="C10" s="7" t="str">
        <f>"이차전지 승자의 조건 : 배터리가 주도하는 400조 거대 시장의 패권 경쟁"</f>
        <v>이차전지 승자의 조건 : 배터리가 주도하는 400조 거대 시장의 패권 경쟁</v>
      </c>
      <c r="D10" s="7" t="str">
        <f>"정경윤 외 지음, 이상민, 이영기, 정훈기"</f>
        <v>정경윤 외 지음, 이상민, 이영기, 정훈기</v>
      </c>
      <c r="E10" s="7" t="s">
        <v>42</v>
      </c>
      <c r="F10" s="7" t="s">
        <v>43</v>
      </c>
    </row>
    <row r="11" spans="1:6" s="5" customFormat="1" x14ac:dyDescent="0.3">
      <c r="A11" s="7" t="str">
        <f>"EG0000060527"</f>
        <v>EG0000060527</v>
      </c>
      <c r="B11" s="7" t="str">
        <f>"337.2-ㅅ784ㅂ"</f>
        <v>337.2-ㅅ784ㅂ</v>
      </c>
      <c r="C11" s="7" t="str">
        <f>"백래시 정치 : 안티페미니즘은 어떻게 권력이 되었나 = Backlash politics"</f>
        <v>백래시 정치 : 안티페미니즘은 어떻게 권력이 되었나 = Backlash politics</v>
      </c>
      <c r="D11" s="7" t="s">
        <v>44</v>
      </c>
      <c r="E11" s="7" t="s">
        <v>45</v>
      </c>
      <c r="F11" s="7" t="s">
        <v>46</v>
      </c>
    </row>
    <row r="12" spans="1:6" s="5" customFormat="1" x14ac:dyDescent="0.3">
      <c r="A12" s="7" t="str">
        <f>"EG0000060517"</f>
        <v>EG0000060517</v>
      </c>
      <c r="B12" s="7" t="str">
        <f>"340.911-ㅇ851ㄴ"</f>
        <v>340.911-ㅇ851ㄴ</v>
      </c>
      <c r="C12" s="7" t="str">
        <f>"나는 대한민국 검사였다 : 누가 노무현을 죽였나"</f>
        <v>나는 대한민국 검사였다 : 누가 노무현을 죽였나</v>
      </c>
      <c r="D12" s="7" t="s">
        <v>47</v>
      </c>
      <c r="E12" s="7" t="s">
        <v>48</v>
      </c>
      <c r="F12" s="7" t="s">
        <v>49</v>
      </c>
    </row>
    <row r="13" spans="1:6" s="5" customFormat="1" x14ac:dyDescent="0.3">
      <c r="A13" s="7" t="str">
        <f>"EG0000060513"</f>
        <v>EG0000060513</v>
      </c>
      <c r="B13" s="7" t="str">
        <f>"340.911-ㅈ666ㅍ"</f>
        <v>340.911-ㅈ666ㅍ</v>
      </c>
      <c r="C13" s="7" t="str">
        <f>"'팬덤 정치'라는 낙인 : 문재인 지지자, 그들은 누구인가"</f>
        <v>'팬덤 정치'라는 낙인 : 문재인 지지자, 그들은 누구인가</v>
      </c>
      <c r="D13" s="7" t="s">
        <v>50</v>
      </c>
      <c r="E13" s="7" t="s">
        <v>14</v>
      </c>
      <c r="F13" s="7" t="s">
        <v>51</v>
      </c>
    </row>
    <row r="14" spans="1:6" s="5" customFormat="1" x14ac:dyDescent="0.3">
      <c r="A14" s="7" t="str">
        <f>"EG0000060532"</f>
        <v>EG0000060532</v>
      </c>
      <c r="B14" s="7" t="str">
        <f>"429.2-ㅎ189ㅂ"</f>
        <v>429.2-ㅎ189ㅂ</v>
      </c>
      <c r="C14" s="7" t="s">
        <v>52</v>
      </c>
      <c r="D14" s="7" t="str">
        <f>"베르너 하이젠베르크 지음 ; 유영미 옮김"</f>
        <v>베르너 하이젠베르크 지음 ; 유영미 옮김</v>
      </c>
      <c r="E14" s="7" t="s">
        <v>53</v>
      </c>
      <c r="F14" s="7" t="s">
        <v>54</v>
      </c>
    </row>
    <row r="15" spans="1:6" s="5" customFormat="1" x14ac:dyDescent="0.3">
      <c r="A15" s="7" t="str">
        <f>"EG0000060518"</f>
        <v>EG0000060518</v>
      </c>
      <c r="B15" s="7" t="str">
        <f>"525.4-ㅇ554ㄷ"</f>
        <v>525.4-ㅇ554ㄷ</v>
      </c>
      <c r="C15" s="7" t="str">
        <f>"동반식물로 가꾸는 텃밭·정원 안내서"</f>
        <v>동반식물로 가꾸는 텃밭·정원 안내서</v>
      </c>
      <c r="D15" s="7" t="str">
        <f>"제시카 월리서 지음 ; 별난 농부들 옮김"</f>
        <v>제시카 월리서 지음 ; 별난 농부들 옮김</v>
      </c>
      <c r="E15" s="7" t="s">
        <v>55</v>
      </c>
      <c r="F15" s="7" t="s">
        <v>56</v>
      </c>
    </row>
    <row r="16" spans="1:6" s="5" customFormat="1" x14ac:dyDescent="0.3">
      <c r="A16" s="7" t="str">
        <f>"EG0000060515"</f>
        <v>EG0000060515</v>
      </c>
      <c r="B16" s="7" t="str">
        <f>"688.1-ㅅ432ㅂ"</f>
        <v>688.1-ㅅ432ㅂ</v>
      </c>
      <c r="C16" s="7" t="str">
        <f>"빛나는 순간 : 영화 편지"</f>
        <v>빛나는 순간 : 영화 편지</v>
      </c>
      <c r="D16" s="7" t="str">
        <f>"소준문, 하명미 글 ; 박시열 사진"</f>
        <v>소준문, 하명미 글 ; 박시열 사진</v>
      </c>
      <c r="E16" s="7" t="str">
        <f>"명필름"</f>
        <v>명필름</v>
      </c>
      <c r="F16" s="7" t="s">
        <v>21</v>
      </c>
    </row>
    <row r="17" spans="1:6" s="5" customFormat="1" x14ac:dyDescent="0.3">
      <c r="A17" s="7" t="str">
        <f>"EG0000060529"</f>
        <v>EG0000060529</v>
      </c>
      <c r="B17" s="7" t="str">
        <f>"711.25-ㅇ885ㅊ"</f>
        <v>711.25-ㅇ885ㅊ</v>
      </c>
      <c r="C17" s="7" t="str">
        <f>"(요즘 어른을 위한)최소한의 맞춤법 : 읽을수록 교양이 쌓이는 문해력 필수 어휘 70"</f>
        <v>(요즘 어른을 위한)최소한의 맞춤법 : 읽을수록 교양이 쌓이는 문해력 필수 어휘 70</v>
      </c>
      <c r="D17" s="7" t="s">
        <v>57</v>
      </c>
      <c r="E17" s="7" t="s">
        <v>58</v>
      </c>
      <c r="F17" s="7" t="s">
        <v>41</v>
      </c>
    </row>
    <row r="18" spans="1:6" s="5" customFormat="1" x14ac:dyDescent="0.3">
      <c r="A18" s="7" t="str">
        <f>"EG0000060520"</f>
        <v>EG0000060520</v>
      </c>
      <c r="B18" s="7" t="str">
        <f>"802.3-ㅇ548ㄷ"</f>
        <v>802.3-ㅇ548ㄷ</v>
      </c>
      <c r="C18" s="7" t="str">
        <f>"당신의 소설 속에 도롱뇽이 없다면 : 살아 움직이는 캐릭터 만들기"</f>
        <v>당신의 소설 속에 도롱뇽이 없다면 : 살아 움직이는 캐릭터 만들기</v>
      </c>
      <c r="D18" s="7" t="str">
        <f>"이디스 워튼 지음 ; 최현지 옮김"</f>
        <v>이디스 워튼 지음 ; 최현지 옮김</v>
      </c>
      <c r="E18" s="7" t="str">
        <f>"엑스북스(xbooks)"</f>
        <v>엑스북스(xbooks)</v>
      </c>
      <c r="F18" s="7" t="s">
        <v>59</v>
      </c>
    </row>
    <row r="19" spans="1:6" s="5" customFormat="1" x14ac:dyDescent="0.3">
      <c r="A19" s="7" t="str">
        <f>"EG0000060522"</f>
        <v>EG0000060522</v>
      </c>
      <c r="B19" s="7" t="str">
        <f>"813.7-ㄱ866ㅁ"</f>
        <v>813.7-ㄱ866ㅁ</v>
      </c>
      <c r="C19" s="7" t="str">
        <f>"미확인 홀 : 김유원 장편소설"</f>
        <v>미확인 홀 : 김유원 장편소설</v>
      </c>
      <c r="D19" s="7" t="s">
        <v>60</v>
      </c>
      <c r="E19" s="7" t="s">
        <v>61</v>
      </c>
      <c r="F19" s="7" t="s">
        <v>62</v>
      </c>
    </row>
    <row r="20" spans="1:6" s="5" customFormat="1" x14ac:dyDescent="0.3">
      <c r="A20" s="7" t="str">
        <f>"EG0000060525"</f>
        <v>EG0000060525</v>
      </c>
      <c r="B20" s="7" t="str">
        <f>"813.7-ㄱ957ㅎ"</f>
        <v>813.7-ㄱ957ㅎ</v>
      </c>
      <c r="C20" s="7" t="str">
        <f>"해저도시 타코야키 : 김청귤 연작소설집"</f>
        <v>해저도시 타코야키 : 김청귤 연작소설집</v>
      </c>
      <c r="D20" s="7" t="s">
        <v>63</v>
      </c>
      <c r="E20" s="7" t="s">
        <v>64</v>
      </c>
      <c r="F20" s="7" t="s">
        <v>23</v>
      </c>
    </row>
    <row r="21" spans="1:6" s="5" customFormat="1" x14ac:dyDescent="0.3">
      <c r="A21" s="7" t="str">
        <f>"EG0000060519"</f>
        <v>EG0000060519</v>
      </c>
      <c r="B21" s="7" t="str">
        <f>"813.7-ㅎ545고"</f>
        <v>813.7-ㅎ545고</v>
      </c>
      <c r="C21" s="7" t="s">
        <v>65</v>
      </c>
      <c r="D21" s="7" t="s">
        <v>66</v>
      </c>
      <c r="E21" s="7" t="s">
        <v>67</v>
      </c>
      <c r="F21" s="7" t="s">
        <v>59</v>
      </c>
    </row>
    <row r="22" spans="1:6" s="5" customFormat="1" x14ac:dyDescent="0.3">
      <c r="A22" s="7" t="str">
        <f>"EG0000060521"</f>
        <v>EG0000060521</v>
      </c>
      <c r="B22" s="7" t="s">
        <v>68</v>
      </c>
      <c r="C22" s="7" t="str">
        <f>"차이에서 배워라 : 해나 개즈비의 코미디 여정"</f>
        <v>차이에서 배워라 : 해나 개즈비의 코미디 여정</v>
      </c>
      <c r="D22" s="7" t="str">
        <f>"해나 개즈비 지음 ; 노지양 옮김"</f>
        <v>해나 개즈비 지음 ; 노지양 옮김</v>
      </c>
      <c r="E22" s="7" t="s">
        <v>12</v>
      </c>
      <c r="F22" s="7" t="s">
        <v>62</v>
      </c>
    </row>
    <row r="23" spans="1:6" s="5" customFormat="1" x14ac:dyDescent="0.3">
      <c r="A23" s="7" t="str">
        <f>"EG0000060514"</f>
        <v>EG0000060514</v>
      </c>
      <c r="B23" s="7" t="str">
        <f>"911.05-ㄱ243ㄴ"</f>
        <v>911.05-ㄱ243ㄴ</v>
      </c>
      <c r="C23" s="7" t="str">
        <f>"노비와 쇠고기 : 성균관과 반촌의 조선사"</f>
        <v>노비와 쇠고기 : 성균관과 반촌의 조선사</v>
      </c>
      <c r="D23" s="7" t="s">
        <v>69</v>
      </c>
      <c r="E23" s="7" t="s">
        <v>36</v>
      </c>
      <c r="F23" s="7" t="s">
        <v>51</v>
      </c>
    </row>
    <row r="24" spans="1:6" s="5" customFormat="1" x14ac:dyDescent="0.3">
      <c r="A24" s="7" t="str">
        <f>"EG0000060512"</f>
        <v>EG0000060512</v>
      </c>
      <c r="B24" s="7" t="str">
        <f>"911.072-ㅎ485ㅅ"</f>
        <v>911.072-ㅎ485ㅅ</v>
      </c>
      <c r="C24" s="7" t="str">
        <f>"4·3, 19470301-19540921 : 기나긴 침묵 밖으로"</f>
        <v>4·3, 19470301-19540921 : 기나긴 침묵 밖으로</v>
      </c>
      <c r="D24" s="7" t="s">
        <v>70</v>
      </c>
      <c r="E24" s="7" t="s">
        <v>71</v>
      </c>
      <c r="F24" s="7" t="s">
        <v>72</v>
      </c>
    </row>
    <row r="25" spans="1:6" s="5" customFormat="1" x14ac:dyDescent="0.3">
      <c r="A25" s="7" t="str">
        <f>"EG0000060516"</f>
        <v>EG0000060516</v>
      </c>
      <c r="B25" s="7" t="str">
        <f>"991.1-ㅈ934ㄱ"</f>
        <v>991.1-ㅈ934ㄱ</v>
      </c>
      <c r="C25" s="7" t="s">
        <v>73</v>
      </c>
      <c r="D25" s="7" t="s">
        <v>74</v>
      </c>
      <c r="E25" s="7" t="s">
        <v>75</v>
      </c>
      <c r="F25" s="7" t="s">
        <v>76</v>
      </c>
    </row>
    <row r="26" spans="1:6" s="5" customFormat="1" x14ac:dyDescent="0.3">
      <c r="A26" s="7" t="str">
        <f>"EG0000060524"</f>
        <v>EG0000060524</v>
      </c>
      <c r="B26" s="7" t="str">
        <f>"아818-ㅈ312ㄲ"</f>
        <v>아818-ㅈ312ㄲ</v>
      </c>
      <c r="C26" s="7" t="str">
        <f>"꽃은 싸우지 않는다"</f>
        <v>꽃은 싸우지 않는다</v>
      </c>
      <c r="D26" s="7" t="str">
        <f>"전이수, 전우태 [공]지음"</f>
        <v>전이수, 전우태 [공]지음</v>
      </c>
      <c r="E26" s="7" t="s">
        <v>77</v>
      </c>
      <c r="F26" s="7" t="s">
        <v>78</v>
      </c>
    </row>
    <row r="27" spans="1:6" s="4" customFormat="1" ht="48" customHeight="1" x14ac:dyDescent="0.3">
      <c r="A27" s="11" t="s">
        <v>26</v>
      </c>
      <c r="B27" s="12"/>
      <c r="C27" s="12"/>
      <c r="D27" s="12"/>
      <c r="E27" s="12"/>
      <c r="F27" s="13"/>
    </row>
    <row r="28" spans="1:6" s="2" customFormat="1" ht="22.5" customHeight="1" x14ac:dyDescent="0.3">
      <c r="A28" s="3" t="s">
        <v>0</v>
      </c>
      <c r="B28" s="3" t="s">
        <v>1</v>
      </c>
      <c r="C28" s="3" t="s">
        <v>2</v>
      </c>
      <c r="D28" s="3" t="s">
        <v>4</v>
      </c>
      <c r="E28" s="3" t="s">
        <v>3</v>
      </c>
      <c r="F28" s="3" t="s">
        <v>11</v>
      </c>
    </row>
    <row r="29" spans="1:6" s="4" customFormat="1" x14ac:dyDescent="0.3">
      <c r="A29" s="6" t="s">
        <v>115</v>
      </c>
      <c r="B29" s="6" t="s">
        <v>116</v>
      </c>
      <c r="C29" s="6" t="s">
        <v>117</v>
      </c>
      <c r="D29" s="6" t="s">
        <v>118</v>
      </c>
      <c r="E29" s="6" t="s">
        <v>15</v>
      </c>
      <c r="F29" s="6" t="s">
        <v>9</v>
      </c>
    </row>
    <row r="30" spans="1:6" s="4" customFormat="1" x14ac:dyDescent="0.3">
      <c r="A30" s="6" t="s">
        <v>119</v>
      </c>
      <c r="B30" s="6" t="s">
        <v>120</v>
      </c>
      <c r="C30" s="6" t="s">
        <v>121</v>
      </c>
      <c r="D30" s="6" t="s">
        <v>122</v>
      </c>
      <c r="E30" s="6" t="s">
        <v>123</v>
      </c>
      <c r="F30" s="6" t="s">
        <v>13</v>
      </c>
    </row>
    <row r="31" spans="1:6" s="4" customFormat="1" x14ac:dyDescent="0.3">
      <c r="A31" s="6" t="s">
        <v>124</v>
      </c>
      <c r="B31" s="6" t="s">
        <v>125</v>
      </c>
      <c r="C31" s="6" t="s">
        <v>126</v>
      </c>
      <c r="D31" s="6" t="s">
        <v>127</v>
      </c>
      <c r="E31" s="6" t="s">
        <v>128</v>
      </c>
      <c r="F31" s="6" t="s">
        <v>13</v>
      </c>
    </row>
    <row r="32" spans="1:6" s="4" customFormat="1" x14ac:dyDescent="0.3">
      <c r="A32" s="6" t="s">
        <v>129</v>
      </c>
      <c r="B32" s="6" t="s">
        <v>130</v>
      </c>
      <c r="C32" s="6" t="s">
        <v>131</v>
      </c>
      <c r="D32" s="6" t="s">
        <v>132</v>
      </c>
      <c r="E32" s="6" t="s">
        <v>133</v>
      </c>
      <c r="F32" s="6" t="s">
        <v>13</v>
      </c>
    </row>
    <row r="33" spans="1:6" s="4" customFormat="1" x14ac:dyDescent="0.3">
      <c r="A33" s="6" t="s">
        <v>134</v>
      </c>
      <c r="B33" s="6" t="s">
        <v>135</v>
      </c>
      <c r="C33" s="6" t="s">
        <v>136</v>
      </c>
      <c r="D33" s="6" t="s">
        <v>137</v>
      </c>
      <c r="E33" s="6" t="s">
        <v>19</v>
      </c>
      <c r="F33" s="6" t="s">
        <v>13</v>
      </c>
    </row>
    <row r="34" spans="1:6" s="4" customFormat="1" x14ac:dyDescent="0.3">
      <c r="A34" s="6" t="s">
        <v>138</v>
      </c>
      <c r="B34" s="6" t="s">
        <v>139</v>
      </c>
      <c r="C34" s="6" t="s">
        <v>140</v>
      </c>
      <c r="D34" s="6" t="s">
        <v>141</v>
      </c>
      <c r="E34" s="6" t="s">
        <v>142</v>
      </c>
      <c r="F34" s="6" t="s">
        <v>8</v>
      </c>
    </row>
    <row r="35" spans="1:6" s="4" customFormat="1" x14ac:dyDescent="0.3">
      <c r="A35" s="6" t="s">
        <v>143</v>
      </c>
      <c r="B35" s="6" t="s">
        <v>144</v>
      </c>
      <c r="C35" s="6" t="s">
        <v>145</v>
      </c>
      <c r="D35" s="6" t="s">
        <v>146</v>
      </c>
      <c r="E35" s="6" t="s">
        <v>147</v>
      </c>
      <c r="F35" s="6" t="s">
        <v>7</v>
      </c>
    </row>
    <row r="36" spans="1:6" x14ac:dyDescent="0.3">
      <c r="A36" s="6" t="s">
        <v>148</v>
      </c>
      <c r="B36" s="6" t="s">
        <v>149</v>
      </c>
      <c r="C36" s="6" t="s">
        <v>150</v>
      </c>
      <c r="D36" s="6" t="s">
        <v>151</v>
      </c>
      <c r="E36" s="6" t="s">
        <v>12</v>
      </c>
      <c r="F36" s="6" t="s">
        <v>7</v>
      </c>
    </row>
    <row r="37" spans="1:6" x14ac:dyDescent="0.3">
      <c r="A37" s="6" t="s">
        <v>152</v>
      </c>
      <c r="B37" s="6" t="s">
        <v>153</v>
      </c>
      <c r="C37" s="6" t="s">
        <v>154</v>
      </c>
      <c r="D37" s="6" t="s">
        <v>155</v>
      </c>
      <c r="E37" s="6" t="s">
        <v>15</v>
      </c>
      <c r="F37" s="6" t="s">
        <v>7</v>
      </c>
    </row>
    <row r="38" spans="1:6" x14ac:dyDescent="0.3">
      <c r="A38" s="6" t="s">
        <v>156</v>
      </c>
      <c r="B38" s="6" t="s">
        <v>157</v>
      </c>
      <c r="C38" s="6" t="s">
        <v>158</v>
      </c>
      <c r="D38" s="6" t="s">
        <v>159</v>
      </c>
      <c r="E38" s="6" t="s">
        <v>160</v>
      </c>
      <c r="F38" s="6" t="s">
        <v>7</v>
      </c>
    </row>
    <row r="39" spans="1:6" x14ac:dyDescent="0.3">
      <c r="A39" s="6" t="s">
        <v>161</v>
      </c>
      <c r="B39" s="6" t="s">
        <v>162</v>
      </c>
      <c r="C39" s="6" t="s">
        <v>163</v>
      </c>
      <c r="D39" s="6" t="s">
        <v>164</v>
      </c>
      <c r="E39" s="6" t="s">
        <v>165</v>
      </c>
      <c r="F39" s="6" t="s">
        <v>7</v>
      </c>
    </row>
    <row r="40" spans="1:6" x14ac:dyDescent="0.3">
      <c r="A40" s="6" t="s">
        <v>166</v>
      </c>
      <c r="B40" s="6" t="s">
        <v>167</v>
      </c>
      <c r="C40" s="6" t="s">
        <v>168</v>
      </c>
      <c r="D40" s="6" t="s">
        <v>169</v>
      </c>
      <c r="E40" s="6" t="s">
        <v>170</v>
      </c>
      <c r="F40" s="6" t="s">
        <v>7</v>
      </c>
    </row>
    <row r="41" spans="1:6" x14ac:dyDescent="0.3">
      <c r="A41" s="6" t="s">
        <v>171</v>
      </c>
      <c r="B41" s="6" t="s">
        <v>172</v>
      </c>
      <c r="C41" s="6" t="s">
        <v>173</v>
      </c>
      <c r="D41" s="6" t="s">
        <v>174</v>
      </c>
      <c r="E41" s="6" t="s">
        <v>17</v>
      </c>
      <c r="F41" s="6" t="s">
        <v>7</v>
      </c>
    </row>
    <row r="42" spans="1:6" x14ac:dyDescent="0.3">
      <c r="A42" s="6" t="s">
        <v>175</v>
      </c>
      <c r="B42" s="6" t="s">
        <v>176</v>
      </c>
      <c r="C42" s="6" t="s">
        <v>177</v>
      </c>
      <c r="D42" s="6" t="s">
        <v>178</v>
      </c>
      <c r="E42" s="6" t="s">
        <v>179</v>
      </c>
      <c r="F42" s="6" t="s">
        <v>7</v>
      </c>
    </row>
    <row r="43" spans="1:6" x14ac:dyDescent="0.3">
      <c r="A43" s="6" t="s">
        <v>180</v>
      </c>
      <c r="B43" s="6" t="s">
        <v>181</v>
      </c>
      <c r="C43" s="6" t="s">
        <v>182</v>
      </c>
      <c r="D43" s="6" t="s">
        <v>183</v>
      </c>
      <c r="E43" s="6" t="s">
        <v>18</v>
      </c>
      <c r="F43" s="6" t="s">
        <v>7</v>
      </c>
    </row>
    <row r="44" spans="1:6" x14ac:dyDescent="0.3">
      <c r="A44" s="6" t="s">
        <v>184</v>
      </c>
      <c r="B44" s="6" t="s">
        <v>185</v>
      </c>
      <c r="C44" s="6" t="s">
        <v>186</v>
      </c>
      <c r="D44" s="6" t="s">
        <v>187</v>
      </c>
      <c r="E44" s="6" t="s">
        <v>188</v>
      </c>
      <c r="F44" s="6" t="s">
        <v>6</v>
      </c>
    </row>
    <row r="45" spans="1:6" x14ac:dyDescent="0.3">
      <c r="A45" s="6" t="s">
        <v>189</v>
      </c>
      <c r="B45" s="6" t="s">
        <v>190</v>
      </c>
      <c r="C45" s="6" t="s">
        <v>191</v>
      </c>
      <c r="D45" s="6" t="s">
        <v>192</v>
      </c>
      <c r="E45" s="6" t="s">
        <v>193</v>
      </c>
      <c r="F45" s="6" t="s">
        <v>6</v>
      </c>
    </row>
    <row r="46" spans="1:6" x14ac:dyDescent="0.3">
      <c r="A46" s="6" t="s">
        <v>194</v>
      </c>
      <c r="B46" s="6" t="s">
        <v>195</v>
      </c>
      <c r="C46" s="6" t="s">
        <v>196</v>
      </c>
      <c r="D46" s="6" t="s">
        <v>197</v>
      </c>
      <c r="E46" s="6" t="s">
        <v>198</v>
      </c>
      <c r="F46" s="6" t="s">
        <v>6</v>
      </c>
    </row>
    <row r="47" spans="1:6" x14ac:dyDescent="0.3">
      <c r="A47" s="6" t="s">
        <v>199</v>
      </c>
      <c r="B47" s="6" t="s">
        <v>200</v>
      </c>
      <c r="C47" s="6" t="s">
        <v>201</v>
      </c>
      <c r="D47" s="6" t="s">
        <v>202</v>
      </c>
      <c r="E47" s="6" t="s">
        <v>203</v>
      </c>
      <c r="F47" s="6" t="s">
        <v>6</v>
      </c>
    </row>
    <row r="48" spans="1:6" x14ac:dyDescent="0.3">
      <c r="A48" s="6" t="s">
        <v>204</v>
      </c>
      <c r="B48" s="6" t="s">
        <v>205</v>
      </c>
      <c r="C48" s="6" t="s">
        <v>206</v>
      </c>
      <c r="D48" s="6" t="s">
        <v>207</v>
      </c>
      <c r="E48" s="6" t="s">
        <v>208</v>
      </c>
      <c r="F48" s="6" t="s">
        <v>6</v>
      </c>
    </row>
    <row r="49" spans="1:6" x14ac:dyDescent="0.3">
      <c r="A49" s="6" t="s">
        <v>209</v>
      </c>
      <c r="B49" s="6" t="s">
        <v>210</v>
      </c>
      <c r="C49" s="6" t="s">
        <v>211</v>
      </c>
      <c r="D49" s="6" t="s">
        <v>212</v>
      </c>
      <c r="E49" s="6" t="s">
        <v>213</v>
      </c>
      <c r="F49" s="6" t="s">
        <v>6</v>
      </c>
    </row>
    <row r="50" spans="1:6" x14ac:dyDescent="0.3">
      <c r="A50" s="6" t="s">
        <v>214</v>
      </c>
      <c r="B50" s="6" t="s">
        <v>215</v>
      </c>
      <c r="C50" s="6" t="s">
        <v>216</v>
      </c>
      <c r="D50" s="6" t="s">
        <v>217</v>
      </c>
      <c r="E50" s="6" t="s">
        <v>218</v>
      </c>
      <c r="F50" s="6" t="s">
        <v>6</v>
      </c>
    </row>
    <row r="51" spans="1:6" x14ac:dyDescent="0.3">
      <c r="A51" s="6" t="s">
        <v>219</v>
      </c>
      <c r="B51" s="6" t="s">
        <v>220</v>
      </c>
      <c r="C51" s="6" t="s">
        <v>221</v>
      </c>
      <c r="D51" s="6" t="s">
        <v>222</v>
      </c>
      <c r="E51" s="6" t="s">
        <v>223</v>
      </c>
      <c r="F51" s="6" t="s">
        <v>6</v>
      </c>
    </row>
    <row r="52" spans="1:6" x14ac:dyDescent="0.3">
      <c r="A52" s="6" t="s">
        <v>224</v>
      </c>
      <c r="B52" s="6" t="s">
        <v>225</v>
      </c>
      <c r="C52" s="6" t="s">
        <v>226</v>
      </c>
      <c r="D52" s="6" t="s">
        <v>227</v>
      </c>
      <c r="E52" s="6" t="s">
        <v>228</v>
      </c>
      <c r="F52" s="6" t="s">
        <v>6</v>
      </c>
    </row>
    <row r="53" spans="1:6" x14ac:dyDescent="0.3">
      <c r="A53" s="6" t="s">
        <v>229</v>
      </c>
      <c r="B53" s="6" t="s">
        <v>230</v>
      </c>
      <c r="C53" s="6" t="s">
        <v>231</v>
      </c>
      <c r="D53" s="6" t="s">
        <v>232</v>
      </c>
      <c r="E53" s="6" t="s">
        <v>233</v>
      </c>
      <c r="F53" s="6" t="s">
        <v>6</v>
      </c>
    </row>
    <row r="54" spans="1:6" x14ac:dyDescent="0.3">
      <c r="A54" s="6" t="s">
        <v>234</v>
      </c>
      <c r="B54" s="6" t="s">
        <v>235</v>
      </c>
      <c r="C54" s="6" t="s">
        <v>236</v>
      </c>
      <c r="D54" s="6" t="s">
        <v>237</v>
      </c>
      <c r="E54" s="6" t="s">
        <v>238</v>
      </c>
      <c r="F54" s="6" t="s">
        <v>6</v>
      </c>
    </row>
    <row r="55" spans="1:6" x14ac:dyDescent="0.3">
      <c r="A55" s="6" t="s">
        <v>239</v>
      </c>
      <c r="B55" s="6" t="s">
        <v>240</v>
      </c>
      <c r="C55" s="6" t="s">
        <v>241</v>
      </c>
      <c r="D55" s="6" t="s">
        <v>242</v>
      </c>
      <c r="E55" s="6" t="s">
        <v>243</v>
      </c>
      <c r="F55" s="6" t="s">
        <v>6</v>
      </c>
    </row>
    <row r="56" spans="1:6" x14ac:dyDescent="0.3">
      <c r="A56" s="6" t="s">
        <v>244</v>
      </c>
      <c r="B56" s="6" t="s">
        <v>245</v>
      </c>
      <c r="C56" s="6" t="s">
        <v>246</v>
      </c>
      <c r="D56" s="6" t="s">
        <v>247</v>
      </c>
      <c r="E56" s="6" t="s">
        <v>248</v>
      </c>
      <c r="F56" s="6" t="s">
        <v>6</v>
      </c>
    </row>
    <row r="57" spans="1:6" x14ac:dyDescent="0.3">
      <c r="A57" s="6" t="s">
        <v>249</v>
      </c>
      <c r="B57" s="6" t="s">
        <v>250</v>
      </c>
      <c r="C57" s="6" t="s">
        <v>251</v>
      </c>
      <c r="D57" s="6" t="s">
        <v>252</v>
      </c>
      <c r="E57" s="6" t="s">
        <v>243</v>
      </c>
      <c r="F57" s="6" t="s">
        <v>6</v>
      </c>
    </row>
    <row r="58" spans="1:6" x14ac:dyDescent="0.3">
      <c r="A58" s="6" t="s">
        <v>253</v>
      </c>
      <c r="B58" s="6" t="s">
        <v>254</v>
      </c>
      <c r="C58" s="6" t="s">
        <v>255</v>
      </c>
      <c r="D58" s="6" t="s">
        <v>256</v>
      </c>
      <c r="E58" s="6" t="s">
        <v>257</v>
      </c>
      <c r="F58" s="6" t="s">
        <v>6</v>
      </c>
    </row>
    <row r="59" spans="1:6" x14ac:dyDescent="0.3">
      <c r="A59" s="6" t="s">
        <v>258</v>
      </c>
      <c r="B59" s="6" t="s">
        <v>259</v>
      </c>
      <c r="C59" s="6" t="s">
        <v>260</v>
      </c>
      <c r="D59" s="6" t="s">
        <v>261</v>
      </c>
      <c r="E59" s="6" t="s">
        <v>262</v>
      </c>
      <c r="F59" s="6" t="s">
        <v>6</v>
      </c>
    </row>
    <row r="60" spans="1:6" x14ac:dyDescent="0.3">
      <c r="A60" s="6" t="s">
        <v>263</v>
      </c>
      <c r="B60" s="6" t="s">
        <v>264</v>
      </c>
      <c r="C60" s="6" t="s">
        <v>265</v>
      </c>
      <c r="D60" s="6" t="s">
        <v>266</v>
      </c>
      <c r="E60" s="6" t="s">
        <v>267</v>
      </c>
      <c r="F60" s="6" t="s">
        <v>6</v>
      </c>
    </row>
    <row r="61" spans="1:6" x14ac:dyDescent="0.3">
      <c r="A61" s="6" t="s">
        <v>268</v>
      </c>
      <c r="B61" s="6" t="s">
        <v>269</v>
      </c>
      <c r="C61" s="6" t="s">
        <v>270</v>
      </c>
      <c r="D61" s="6" t="s">
        <v>271</v>
      </c>
      <c r="E61" s="6" t="s">
        <v>272</v>
      </c>
      <c r="F61" s="6" t="s">
        <v>6</v>
      </c>
    </row>
    <row r="62" spans="1:6" x14ac:dyDescent="0.3">
      <c r="A62" s="6" t="s">
        <v>273</v>
      </c>
      <c r="B62" s="6" t="s">
        <v>274</v>
      </c>
      <c r="C62" s="6" t="s">
        <v>275</v>
      </c>
      <c r="D62" s="6" t="s">
        <v>276</v>
      </c>
      <c r="E62" s="6" t="s">
        <v>277</v>
      </c>
      <c r="F62" s="6" t="s">
        <v>6</v>
      </c>
    </row>
    <row r="63" spans="1:6" x14ac:dyDescent="0.3">
      <c r="A63" s="6" t="s">
        <v>278</v>
      </c>
      <c r="B63" s="6" t="s">
        <v>279</v>
      </c>
      <c r="C63" s="6" t="s">
        <v>280</v>
      </c>
      <c r="D63" s="6" t="s">
        <v>281</v>
      </c>
      <c r="E63" s="6" t="s">
        <v>282</v>
      </c>
      <c r="F63" s="6" t="s">
        <v>10</v>
      </c>
    </row>
    <row r="64" spans="1:6" x14ac:dyDescent="0.3">
      <c r="A64" s="6" t="s">
        <v>283</v>
      </c>
      <c r="B64" s="6" t="s">
        <v>284</v>
      </c>
      <c r="C64" s="6" t="s">
        <v>285</v>
      </c>
      <c r="D64" s="6" t="s">
        <v>286</v>
      </c>
      <c r="E64" s="6" t="s">
        <v>287</v>
      </c>
      <c r="F64" s="6" t="s">
        <v>10</v>
      </c>
    </row>
    <row r="65" spans="1:6" x14ac:dyDescent="0.3">
      <c r="A65" s="6" t="s">
        <v>288</v>
      </c>
      <c r="B65" s="6" t="s">
        <v>289</v>
      </c>
      <c r="C65" s="6" t="s">
        <v>290</v>
      </c>
      <c r="D65" s="6" t="s">
        <v>291</v>
      </c>
      <c r="E65" s="6" t="s">
        <v>19</v>
      </c>
      <c r="F65" s="6" t="s">
        <v>10</v>
      </c>
    </row>
    <row r="66" spans="1:6" x14ac:dyDescent="0.3">
      <c r="A66" s="6" t="s">
        <v>292</v>
      </c>
      <c r="B66" s="6" t="s">
        <v>293</v>
      </c>
      <c r="C66" s="6" t="s">
        <v>294</v>
      </c>
      <c r="D66" s="6" t="s">
        <v>295</v>
      </c>
      <c r="E66" s="6" t="s">
        <v>16</v>
      </c>
      <c r="F66" s="6" t="s">
        <v>10</v>
      </c>
    </row>
    <row r="67" spans="1:6" x14ac:dyDescent="0.3">
      <c r="A67" s="6" t="s">
        <v>296</v>
      </c>
      <c r="B67" s="6" t="s">
        <v>297</v>
      </c>
      <c r="C67" s="6" t="s">
        <v>298</v>
      </c>
      <c r="D67" s="6" t="s">
        <v>299</v>
      </c>
      <c r="E67" s="6" t="s">
        <v>208</v>
      </c>
      <c r="F67" s="6" t="s">
        <v>10</v>
      </c>
    </row>
    <row r="68" spans="1:6" x14ac:dyDescent="0.3">
      <c r="A68" s="6" t="s">
        <v>300</v>
      </c>
      <c r="B68" s="6" t="s">
        <v>301</v>
      </c>
      <c r="C68" s="6" t="s">
        <v>302</v>
      </c>
      <c r="D68" s="6" t="s">
        <v>303</v>
      </c>
      <c r="E68" s="6" t="s">
        <v>304</v>
      </c>
      <c r="F68" s="6" t="s">
        <v>10</v>
      </c>
    </row>
    <row r="69" spans="1:6" x14ac:dyDescent="0.3">
      <c r="A69" s="6" t="s">
        <v>305</v>
      </c>
      <c r="B69" s="6" t="s">
        <v>306</v>
      </c>
      <c r="C69" s="6" t="s">
        <v>307</v>
      </c>
      <c r="D69" s="6" t="s">
        <v>308</v>
      </c>
      <c r="E69" s="6" t="s">
        <v>309</v>
      </c>
      <c r="F69" s="6" t="s">
        <v>10</v>
      </c>
    </row>
    <row r="70" spans="1:6" s="4" customFormat="1" x14ac:dyDescent="0.3">
      <c r="A70" s="6" t="s">
        <v>79</v>
      </c>
      <c r="B70" s="6" t="s">
        <v>80</v>
      </c>
      <c r="C70" s="6" t="s">
        <v>81</v>
      </c>
      <c r="D70" s="6" t="s">
        <v>82</v>
      </c>
      <c r="E70" s="6" t="s">
        <v>83</v>
      </c>
      <c r="F70" s="6" t="s">
        <v>84</v>
      </c>
    </row>
    <row r="71" spans="1:6" s="4" customFormat="1" x14ac:dyDescent="0.3">
      <c r="A71" s="6" t="s">
        <v>85</v>
      </c>
      <c r="B71" s="6" t="s">
        <v>86</v>
      </c>
      <c r="C71" s="6" t="s">
        <v>87</v>
      </c>
      <c r="D71" s="6" t="s">
        <v>82</v>
      </c>
      <c r="E71" s="6" t="s">
        <v>83</v>
      </c>
      <c r="F71" s="6" t="s">
        <v>84</v>
      </c>
    </row>
    <row r="72" spans="1:6" s="4" customFormat="1" x14ac:dyDescent="0.3">
      <c r="A72" s="6" t="s">
        <v>88</v>
      </c>
      <c r="B72" s="6" t="s">
        <v>89</v>
      </c>
      <c r="C72" s="6" t="s">
        <v>90</v>
      </c>
      <c r="D72" s="6" t="s">
        <v>82</v>
      </c>
      <c r="E72" s="6" t="s">
        <v>83</v>
      </c>
      <c r="F72" s="6" t="s">
        <v>84</v>
      </c>
    </row>
    <row r="73" spans="1:6" s="4" customFormat="1" x14ac:dyDescent="0.3">
      <c r="A73" s="6" t="s">
        <v>91</v>
      </c>
      <c r="B73" s="6" t="s">
        <v>92</v>
      </c>
      <c r="C73" s="6" t="s">
        <v>93</v>
      </c>
      <c r="D73" s="6" t="s">
        <v>82</v>
      </c>
      <c r="E73" s="6" t="s">
        <v>83</v>
      </c>
      <c r="F73" s="6" t="s">
        <v>84</v>
      </c>
    </row>
    <row r="74" spans="1:6" s="4" customFormat="1" x14ac:dyDescent="0.3">
      <c r="A74" s="6" t="s">
        <v>94</v>
      </c>
      <c r="B74" s="6" t="s">
        <v>95</v>
      </c>
      <c r="C74" s="6" t="s">
        <v>96</v>
      </c>
      <c r="D74" s="6" t="s">
        <v>82</v>
      </c>
      <c r="E74" s="6" t="s">
        <v>83</v>
      </c>
      <c r="F74" s="6" t="s">
        <v>84</v>
      </c>
    </row>
    <row r="75" spans="1:6" s="4" customFormat="1" x14ac:dyDescent="0.3">
      <c r="A75" s="6" t="s">
        <v>97</v>
      </c>
      <c r="B75" s="6" t="s">
        <v>98</v>
      </c>
      <c r="C75" s="6" t="s">
        <v>99</v>
      </c>
      <c r="D75" s="6" t="s">
        <v>82</v>
      </c>
      <c r="E75" s="6" t="s">
        <v>83</v>
      </c>
      <c r="F75" s="6" t="s">
        <v>84</v>
      </c>
    </row>
    <row r="76" spans="1:6" s="4" customFormat="1" x14ac:dyDescent="0.3">
      <c r="A76" s="6" t="s">
        <v>100</v>
      </c>
      <c r="B76" s="6" t="s">
        <v>101</v>
      </c>
      <c r="C76" s="6" t="s">
        <v>102</v>
      </c>
      <c r="D76" s="6" t="s">
        <v>82</v>
      </c>
      <c r="E76" s="6" t="s">
        <v>83</v>
      </c>
      <c r="F76" s="6" t="s">
        <v>84</v>
      </c>
    </row>
    <row r="77" spans="1:6" s="4" customFormat="1" x14ac:dyDescent="0.3">
      <c r="A77" s="6" t="s">
        <v>103</v>
      </c>
      <c r="B77" s="6" t="s">
        <v>104</v>
      </c>
      <c r="C77" s="6" t="s">
        <v>105</v>
      </c>
      <c r="D77" s="6" t="s">
        <v>82</v>
      </c>
      <c r="E77" s="6" t="s">
        <v>83</v>
      </c>
      <c r="F77" s="6" t="s">
        <v>84</v>
      </c>
    </row>
    <row r="78" spans="1:6" s="4" customFormat="1" x14ac:dyDescent="0.3">
      <c r="A78" s="6" t="s">
        <v>106</v>
      </c>
      <c r="B78" s="6" t="s">
        <v>107</v>
      </c>
      <c r="C78" s="6" t="s">
        <v>108</v>
      </c>
      <c r="D78" s="6" t="s">
        <v>82</v>
      </c>
      <c r="E78" s="6" t="s">
        <v>83</v>
      </c>
      <c r="F78" s="6" t="s">
        <v>84</v>
      </c>
    </row>
    <row r="79" spans="1:6" s="4" customFormat="1" x14ac:dyDescent="0.3">
      <c r="A79" s="6" t="s">
        <v>109</v>
      </c>
      <c r="B79" s="6" t="s">
        <v>110</v>
      </c>
      <c r="C79" s="6" t="s">
        <v>111</v>
      </c>
      <c r="D79" s="6" t="s">
        <v>82</v>
      </c>
      <c r="E79" s="6" t="s">
        <v>83</v>
      </c>
      <c r="F79" s="6" t="s">
        <v>84</v>
      </c>
    </row>
    <row r="80" spans="1:6" s="4" customFormat="1" x14ac:dyDescent="0.3">
      <c r="A80" s="6" t="s">
        <v>112</v>
      </c>
      <c r="B80" s="6" t="s">
        <v>113</v>
      </c>
      <c r="C80" s="6" t="s">
        <v>114</v>
      </c>
      <c r="D80" s="6" t="s">
        <v>82</v>
      </c>
      <c r="E80" s="6" t="s">
        <v>83</v>
      </c>
      <c r="F80" s="6" t="s">
        <v>84</v>
      </c>
    </row>
  </sheetData>
  <mergeCells count="3">
    <mergeCell ref="A2:F2"/>
    <mergeCell ref="A27:F27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AFB91-30BD-4F8E-8072-B027BB1EF8FE}">
  <sheetPr>
    <pageSetUpPr fitToPage="1"/>
  </sheetPr>
  <dimension ref="B1:G37"/>
  <sheetViews>
    <sheetView topLeftCell="A19" zoomScale="115" zoomScaleNormal="115" workbookViewId="0">
      <selection activeCell="C37" sqref="C37"/>
    </sheetView>
  </sheetViews>
  <sheetFormatPr defaultRowHeight="16.5" x14ac:dyDescent="0.3"/>
  <cols>
    <col min="2" max="2" width="14.25" style="1" bestFit="1" customWidth="1"/>
    <col min="3" max="3" width="21" style="1" bestFit="1" customWidth="1"/>
    <col min="4" max="4" width="70.75" style="1" customWidth="1"/>
    <col min="5" max="5" width="40.5" style="1" bestFit="1" customWidth="1"/>
    <col min="6" max="6" width="19.625" style="1" customWidth="1"/>
    <col min="7" max="7" width="24.75" bestFit="1" customWidth="1"/>
  </cols>
  <sheetData>
    <row r="1" spans="2:7" s="5" customFormat="1" x14ac:dyDescent="0.3">
      <c r="B1" s="7" t="s">
        <v>331</v>
      </c>
      <c r="C1" s="7" t="str">
        <f>"911.072-ㅎ485ㅅ"</f>
        <v>911.072-ㅎ485ㅅ</v>
      </c>
      <c r="D1" s="7" t="str">
        <f>"4·3, 19470301-19540921 : 기나긴 침묵 밖으로"</f>
        <v>4·3, 19470301-19540921 : 기나긴 침묵 밖으로</v>
      </c>
      <c r="E1" s="7" t="s">
        <v>70</v>
      </c>
      <c r="F1" s="7" t="s">
        <v>71</v>
      </c>
      <c r="G1" s="7" t="s">
        <v>72</v>
      </c>
    </row>
    <row r="2" spans="2:7" s="5" customFormat="1" x14ac:dyDescent="0.3">
      <c r="B2" s="7" t="s">
        <v>310</v>
      </c>
      <c r="C2" s="7" t="str">
        <f>"340.911-ㅈ666ㅍ"</f>
        <v>340.911-ㅈ666ㅍ</v>
      </c>
      <c r="D2" s="7" t="str">
        <f>"'팬덤 정치'라는 낙인 : 문재인 지지자, 그들은 누구인가"</f>
        <v>'팬덤 정치'라는 낙인 : 문재인 지지자, 그들은 누구인가</v>
      </c>
      <c r="E2" s="7" t="s">
        <v>50</v>
      </c>
      <c r="F2" s="7" t="s">
        <v>14</v>
      </c>
      <c r="G2" s="7" t="s">
        <v>51</v>
      </c>
    </row>
    <row r="3" spans="2:7" s="5" customFormat="1" x14ac:dyDescent="0.3">
      <c r="B3" s="7" t="s">
        <v>311</v>
      </c>
      <c r="C3" s="7" t="str">
        <f>"911.05-ㄱ243ㄴ"</f>
        <v>911.05-ㄱ243ㄴ</v>
      </c>
      <c r="D3" s="7" t="str">
        <f>"노비와 쇠고기 : 성균관과 반촌의 조선사"</f>
        <v>노비와 쇠고기 : 성균관과 반촌의 조선사</v>
      </c>
      <c r="E3" s="7" t="s">
        <v>69</v>
      </c>
      <c r="F3" s="7" t="s">
        <v>36</v>
      </c>
      <c r="G3" s="7" t="s">
        <v>51</v>
      </c>
    </row>
    <row r="4" spans="2:7" s="5" customFormat="1" x14ac:dyDescent="0.3">
      <c r="B4" s="7" t="s">
        <v>312</v>
      </c>
      <c r="C4" s="7" t="str">
        <f>"688.1-ㅅ432ㅂ"</f>
        <v>688.1-ㅅ432ㅂ</v>
      </c>
      <c r="D4" s="7" t="str">
        <f>"빛나는 순간 : 영화 편지"</f>
        <v>빛나는 순간 : 영화 편지</v>
      </c>
      <c r="E4" s="7" t="str">
        <f>"소준문, 하명미 글 ; 박시열 사진"</f>
        <v>소준문, 하명미 글 ; 박시열 사진</v>
      </c>
      <c r="F4" s="7" t="str">
        <f>"명필름"</f>
        <v>명필름</v>
      </c>
      <c r="G4" s="7" t="s">
        <v>21</v>
      </c>
    </row>
    <row r="5" spans="2:7" s="5" customFormat="1" x14ac:dyDescent="0.3">
      <c r="B5" s="7" t="s">
        <v>313</v>
      </c>
      <c r="C5" s="7" t="str">
        <f>"991.1-ㅈ934ㄱ"</f>
        <v>991.1-ㅈ934ㄱ</v>
      </c>
      <c r="D5" s="7" t="s">
        <v>73</v>
      </c>
      <c r="E5" s="7" t="s">
        <v>74</v>
      </c>
      <c r="F5" s="7" t="s">
        <v>75</v>
      </c>
      <c r="G5" s="7" t="s">
        <v>76</v>
      </c>
    </row>
    <row r="6" spans="2:7" s="5" customFormat="1" x14ac:dyDescent="0.3">
      <c r="B6" s="7" t="s">
        <v>314</v>
      </c>
      <c r="C6" s="7" t="str">
        <f>"340.911-ㅇ851ㄴ"</f>
        <v>340.911-ㅇ851ㄴ</v>
      </c>
      <c r="D6" s="7" t="str">
        <f>"나는 대한민국 검사였다 : 누가 노무현을 죽였나"</f>
        <v>나는 대한민국 검사였다 : 누가 노무현을 죽였나</v>
      </c>
      <c r="E6" s="7" t="s">
        <v>47</v>
      </c>
      <c r="F6" s="7" t="s">
        <v>48</v>
      </c>
      <c r="G6" s="7" t="s">
        <v>49</v>
      </c>
    </row>
    <row r="7" spans="2:7" s="5" customFormat="1" x14ac:dyDescent="0.3">
      <c r="B7" s="7" t="s">
        <v>315</v>
      </c>
      <c r="C7" s="7" t="str">
        <f>"525.4-ㅇ554ㄷ"</f>
        <v>525.4-ㅇ554ㄷ</v>
      </c>
      <c r="D7" s="7" t="str">
        <f>"동반식물로 가꾸는 텃밭·정원 안내서"</f>
        <v>동반식물로 가꾸는 텃밭·정원 안내서</v>
      </c>
      <c r="E7" s="7" t="str">
        <f>"제시카 월리서 지음 ; 별난 농부들 옮김"</f>
        <v>제시카 월리서 지음 ; 별난 농부들 옮김</v>
      </c>
      <c r="F7" s="7" t="s">
        <v>55</v>
      </c>
      <c r="G7" s="7" t="s">
        <v>56</v>
      </c>
    </row>
    <row r="8" spans="2:7" s="5" customFormat="1" x14ac:dyDescent="0.3">
      <c r="B8" s="7" t="s">
        <v>316</v>
      </c>
      <c r="C8" s="7" t="str">
        <f>"813.7-ㅎ545고"</f>
        <v>813.7-ㅎ545고</v>
      </c>
      <c r="D8" s="7" t="s">
        <v>65</v>
      </c>
      <c r="E8" s="7" t="s">
        <v>66</v>
      </c>
      <c r="F8" s="7" t="s">
        <v>67</v>
      </c>
      <c r="G8" s="7" t="s">
        <v>59</v>
      </c>
    </row>
    <row r="9" spans="2:7" s="5" customFormat="1" x14ac:dyDescent="0.3">
      <c r="B9" s="7" t="s">
        <v>317</v>
      </c>
      <c r="C9" s="7" t="str">
        <f>"802.3-ㅇ548ㄷ"</f>
        <v>802.3-ㅇ548ㄷ</v>
      </c>
      <c r="D9" s="7" t="str">
        <f>"당신의 소설 속에 도롱뇽이 없다면 : 살아 움직이는 캐릭터 만들기"</f>
        <v>당신의 소설 속에 도롱뇽이 없다면 : 살아 움직이는 캐릭터 만들기</v>
      </c>
      <c r="E9" s="7" t="str">
        <f>"이디스 워튼 지음 ; 최현지 옮김"</f>
        <v>이디스 워튼 지음 ; 최현지 옮김</v>
      </c>
      <c r="F9" s="7" t="str">
        <f>"엑스북스(xbooks)"</f>
        <v>엑스북스(xbooks)</v>
      </c>
      <c r="G9" s="7" t="s">
        <v>59</v>
      </c>
    </row>
    <row r="10" spans="2:7" s="5" customFormat="1" x14ac:dyDescent="0.3">
      <c r="B10" s="7" t="s">
        <v>318</v>
      </c>
      <c r="C10" s="7" t="s">
        <v>68</v>
      </c>
      <c r="D10" s="7" t="str">
        <f>"차이에서 배워라 : 해나 개즈비의 코미디 여정"</f>
        <v>차이에서 배워라 : 해나 개즈비의 코미디 여정</v>
      </c>
      <c r="E10" s="7" t="str">
        <f>"해나 개즈비 지음 ; 노지양 옮김"</f>
        <v>해나 개즈비 지음 ; 노지양 옮김</v>
      </c>
      <c r="F10" s="7" t="s">
        <v>12</v>
      </c>
      <c r="G10" s="7" t="s">
        <v>62</v>
      </c>
    </row>
    <row r="11" spans="2:7" s="5" customFormat="1" x14ac:dyDescent="0.3">
      <c r="B11" s="7" t="s">
        <v>319</v>
      </c>
      <c r="C11" s="7" t="str">
        <f>"813.7-ㄱ866ㅁ"</f>
        <v>813.7-ㄱ866ㅁ</v>
      </c>
      <c r="D11" s="7" t="str">
        <f>"미확인 홀 : 김유원 장편소설"</f>
        <v>미확인 홀 : 김유원 장편소설</v>
      </c>
      <c r="E11" s="7" t="s">
        <v>60</v>
      </c>
      <c r="F11" s="7" t="s">
        <v>61</v>
      </c>
      <c r="G11" s="7" t="s">
        <v>62</v>
      </c>
    </row>
    <row r="12" spans="2:7" s="5" customFormat="1" x14ac:dyDescent="0.3">
      <c r="B12" s="7" t="s">
        <v>320</v>
      </c>
      <c r="C12" s="7" t="s">
        <v>30</v>
      </c>
      <c r="D12" s="7" t="str">
        <f>"악어의 눈 : 포식자에서 먹이로의 전락"</f>
        <v>악어의 눈 : 포식자에서 먹이로의 전락</v>
      </c>
      <c r="E12" s="7" t="str">
        <f>"발 플럼우드 지음 ; 김지은 옮김"</f>
        <v>발 플럼우드 지음 ; 김지은 옮김</v>
      </c>
      <c r="F12" s="7" t="s">
        <v>31</v>
      </c>
      <c r="G12" s="7" t="s">
        <v>22</v>
      </c>
    </row>
    <row r="13" spans="2:7" s="5" customFormat="1" x14ac:dyDescent="0.3">
      <c r="B13" s="7" t="s">
        <v>321</v>
      </c>
      <c r="C13" s="7" t="str">
        <f>"813.7-ㄱ957ㅎ"</f>
        <v>813.7-ㄱ957ㅎ</v>
      </c>
      <c r="D13" s="7" t="str">
        <f>"해저도시 타코야키 : 김청귤 연작소설집"</f>
        <v>해저도시 타코야키 : 김청귤 연작소설집</v>
      </c>
      <c r="E13" s="7" t="s">
        <v>63</v>
      </c>
      <c r="F13" s="7" t="s">
        <v>64</v>
      </c>
      <c r="G13" s="7" t="s">
        <v>23</v>
      </c>
    </row>
    <row r="14" spans="2:7" s="5" customFormat="1" x14ac:dyDescent="0.3">
      <c r="B14" s="7" t="s">
        <v>322</v>
      </c>
      <c r="C14" s="7" t="s">
        <v>27</v>
      </c>
      <c r="D14" s="7" t="str">
        <f>"모든 삶은 빛난다 : 허무하고 막막한 시대, 두 철학자가 건네는 인생의 지혜"</f>
        <v>모든 삶은 빛난다 : 허무하고 막막한 시대, 두 철학자가 건네는 인생의 지혜</v>
      </c>
      <c r="E14" s="7" t="str">
        <f>"안드레아 콜라메디치[공]지음 ; 최보민 옮김"</f>
        <v>안드레아 콜라메디치[공]지음 ; 최보민 옮김</v>
      </c>
      <c r="F14" s="7" t="s">
        <v>28</v>
      </c>
      <c r="G14" s="7" t="s">
        <v>29</v>
      </c>
    </row>
    <row r="15" spans="2:7" s="5" customFormat="1" x14ac:dyDescent="0.3">
      <c r="B15" s="7" t="s">
        <v>323</v>
      </c>
      <c r="C15" s="7" t="str">
        <f>"337.2-ㅅ784ㅂ"</f>
        <v>337.2-ㅅ784ㅂ</v>
      </c>
      <c r="D15" s="7" t="str">
        <f>"백래시 정치 : 안티페미니즘은 어떻게 권력이 되었나 = Backlash politics"</f>
        <v>백래시 정치 : 안티페미니즘은 어떻게 권력이 되었나 = Backlash politics</v>
      </c>
      <c r="E15" s="7" t="s">
        <v>44</v>
      </c>
      <c r="F15" s="7" t="s">
        <v>45</v>
      </c>
      <c r="G15" s="7" t="s">
        <v>46</v>
      </c>
    </row>
    <row r="16" spans="2:7" s="5" customFormat="1" x14ac:dyDescent="0.3">
      <c r="B16" s="7" t="s">
        <v>324</v>
      </c>
      <c r="C16" s="7" t="str">
        <f>"181.7-ㄱ976ㄱ"</f>
        <v>181.7-ㄱ976ㄱ</v>
      </c>
      <c r="D16" s="7" t="str">
        <f>"감정의 역사 : 루터의 신성한 공포에서 나치의 차분한 열광까지"</f>
        <v>감정의 역사 : 루터의 신성한 공포에서 나치의 차분한 열광까지</v>
      </c>
      <c r="E16" s="7" t="s">
        <v>35</v>
      </c>
      <c r="F16" s="7" t="s">
        <v>36</v>
      </c>
      <c r="G16" s="7" t="s">
        <v>20</v>
      </c>
    </row>
    <row r="17" spans="2:7" s="5" customFormat="1" x14ac:dyDescent="0.3">
      <c r="B17" s="7" t="s">
        <v>325</v>
      </c>
      <c r="C17" s="7" t="str">
        <f>"711.25-ㅇ885ㅊ"</f>
        <v>711.25-ㅇ885ㅊ</v>
      </c>
      <c r="D17" s="7" t="str">
        <f>"(요즘 어른을 위한)최소한의 맞춤법 : 읽을수록 교양이 쌓이는 문해력 필수 어휘 70"</f>
        <v>(요즘 어른을 위한)최소한의 맞춤법 : 읽을수록 교양이 쌓이는 문해력 필수 어휘 70</v>
      </c>
      <c r="E17" s="7" t="s">
        <v>57</v>
      </c>
      <c r="F17" s="7" t="s">
        <v>58</v>
      </c>
      <c r="G17" s="7" t="s">
        <v>41</v>
      </c>
    </row>
    <row r="18" spans="2:7" s="5" customFormat="1" x14ac:dyDescent="0.3">
      <c r="B18" s="7" t="s">
        <v>326</v>
      </c>
      <c r="C18" s="7" t="str">
        <f>"189.1-ㅂ292ㅇ"</f>
        <v>189.1-ㅂ292ㅇ</v>
      </c>
      <c r="D18" s="7" t="str">
        <f>"우울한 마음도 습관입니다 : 내 감정을 책임지고 행복한 삶을 사는 법"</f>
        <v>우울한 마음도 습관입니다 : 내 감정을 책임지고 행복한 삶을 사는 법</v>
      </c>
      <c r="E18" s="7" t="s">
        <v>37</v>
      </c>
      <c r="F18" s="7" t="s">
        <v>38</v>
      </c>
      <c r="G18" s="7" t="s">
        <v>39</v>
      </c>
    </row>
    <row r="19" spans="2:7" s="5" customFormat="1" x14ac:dyDescent="0.3">
      <c r="B19" s="7" t="s">
        <v>327</v>
      </c>
      <c r="C19" s="7" t="str">
        <f>"323.6394-ㅇ896ㄱ"</f>
        <v>323.6394-ㅇ896ㄱ</v>
      </c>
      <c r="D19" s="7" t="str">
        <f>"이차전지 승자의 조건 : 배터리가 주도하는 400조 거대 시장의 패권 경쟁"</f>
        <v>이차전지 승자의 조건 : 배터리가 주도하는 400조 거대 시장의 패권 경쟁</v>
      </c>
      <c r="E19" s="7" t="str">
        <f>"정경윤 외 지음, 이상민, 이영기, 정훈기"</f>
        <v>정경윤 외 지음, 이상민, 이영기, 정훈기</v>
      </c>
      <c r="F19" s="7" t="s">
        <v>42</v>
      </c>
      <c r="G19" s="7" t="s">
        <v>43</v>
      </c>
    </row>
    <row r="20" spans="2:7" s="5" customFormat="1" x14ac:dyDescent="0.3">
      <c r="B20" s="7" t="s">
        <v>328</v>
      </c>
      <c r="C20" s="7" t="str">
        <f>"429.2-ㅎ189ㅂ"</f>
        <v>429.2-ㅎ189ㅂ</v>
      </c>
      <c r="D20" s="7" t="s">
        <v>52</v>
      </c>
      <c r="E20" s="7" t="str">
        <f>"베르너 하이젠베르크 지음 ; 유영미 옮김"</f>
        <v>베르너 하이젠베르크 지음 ; 유영미 옮김</v>
      </c>
      <c r="F20" s="7" t="s">
        <v>53</v>
      </c>
      <c r="G20" s="7" t="s">
        <v>54</v>
      </c>
    </row>
    <row r="21" spans="2:7" s="5" customFormat="1" x14ac:dyDescent="0.3">
      <c r="B21" s="7" t="s">
        <v>329</v>
      </c>
      <c r="C21" s="7" t="str">
        <f>"151.58-ㅂ484ㅈ"</f>
        <v>151.58-ㅂ484ㅈ</v>
      </c>
      <c r="D21" s="7" t="str">
        <f>"정약용 코드 : 21세기형 실천적 하이브리드 지식인"</f>
        <v>정약용 코드 : 21세기형 실천적 하이브리드 지식인</v>
      </c>
      <c r="E21" s="7" t="s">
        <v>32</v>
      </c>
      <c r="F21" s="7" t="s">
        <v>33</v>
      </c>
      <c r="G21" s="7" t="s">
        <v>34</v>
      </c>
    </row>
    <row r="22" spans="2:7" s="5" customFormat="1" x14ac:dyDescent="0.3">
      <c r="B22" s="7" t="s">
        <v>330</v>
      </c>
      <c r="C22" s="7" t="str">
        <f>"199.1-ㄱ546악"</f>
        <v>199.1-ㄱ546악</v>
      </c>
      <c r="D22" s="7" t="str">
        <f>"아주 세속적인 지혜 : 400년 동안 사랑받은 인생의 고전"</f>
        <v>아주 세속적인 지혜 : 400년 동안 사랑받은 인생의 고전</v>
      </c>
      <c r="E22" s="7" t="str">
        <f>"발타자르 그라시안 지음 ; 강정선 옮김"</f>
        <v>발타자르 그라시안 지음 ; 강정선 옮김</v>
      </c>
      <c r="F22" s="7" t="s">
        <v>40</v>
      </c>
      <c r="G22" s="7" t="s">
        <v>41</v>
      </c>
    </row>
    <row r="23" spans="2:7" s="4" customFormat="1" x14ac:dyDescent="0.3">
      <c r="B23" s="6" t="s">
        <v>119</v>
      </c>
      <c r="C23" s="6" t="s">
        <v>120</v>
      </c>
      <c r="D23" s="6" t="s">
        <v>121</v>
      </c>
      <c r="E23" s="6" t="s">
        <v>122</v>
      </c>
      <c r="F23" s="6" t="s">
        <v>123</v>
      </c>
      <c r="G23" s="6" t="s">
        <v>13</v>
      </c>
    </row>
    <row r="24" spans="2:7" s="4" customFormat="1" x14ac:dyDescent="0.3">
      <c r="B24" s="6" t="s">
        <v>124</v>
      </c>
      <c r="C24" s="6" t="s">
        <v>125</v>
      </c>
      <c r="D24" s="6" t="s">
        <v>126</v>
      </c>
      <c r="E24" s="6" t="s">
        <v>127</v>
      </c>
      <c r="F24" s="6" t="s">
        <v>128</v>
      </c>
      <c r="G24" s="6" t="s">
        <v>13</v>
      </c>
    </row>
    <row r="25" spans="2:7" s="4" customFormat="1" x14ac:dyDescent="0.3">
      <c r="B25" s="6" t="s">
        <v>129</v>
      </c>
      <c r="C25" s="6" t="s">
        <v>130</v>
      </c>
      <c r="D25" s="6" t="s">
        <v>131</v>
      </c>
      <c r="E25" s="6" t="s">
        <v>132</v>
      </c>
      <c r="F25" s="6" t="s">
        <v>133</v>
      </c>
      <c r="G25" s="6" t="s">
        <v>13</v>
      </c>
    </row>
    <row r="26" spans="2:7" s="4" customFormat="1" x14ac:dyDescent="0.3">
      <c r="B26" s="6" t="s">
        <v>166</v>
      </c>
      <c r="C26" s="6" t="s">
        <v>167</v>
      </c>
      <c r="D26" s="6" t="s">
        <v>168</v>
      </c>
      <c r="E26" s="6" t="s">
        <v>169</v>
      </c>
      <c r="F26" s="6" t="s">
        <v>170</v>
      </c>
      <c r="G26" s="6" t="s">
        <v>7</v>
      </c>
    </row>
    <row r="27" spans="2:7" s="4" customFormat="1" x14ac:dyDescent="0.3">
      <c r="B27" s="6" t="s">
        <v>175</v>
      </c>
      <c r="C27" s="6" t="s">
        <v>176</v>
      </c>
      <c r="D27" s="6" t="s">
        <v>177</v>
      </c>
      <c r="E27" s="6" t="s">
        <v>178</v>
      </c>
      <c r="F27" s="6" t="s">
        <v>179</v>
      </c>
      <c r="G27" s="6" t="s">
        <v>7</v>
      </c>
    </row>
    <row r="28" spans="2:7" s="4" customFormat="1" x14ac:dyDescent="0.3">
      <c r="B28" s="6" t="s">
        <v>161</v>
      </c>
      <c r="C28" s="6" t="s">
        <v>162</v>
      </c>
      <c r="D28" s="6" t="s">
        <v>163</v>
      </c>
      <c r="E28" s="6" t="s">
        <v>164</v>
      </c>
      <c r="F28" s="6" t="s">
        <v>165</v>
      </c>
      <c r="G28" s="6" t="s">
        <v>7</v>
      </c>
    </row>
    <row r="29" spans="2:7" s="4" customFormat="1" x14ac:dyDescent="0.3">
      <c r="B29" s="6" t="s">
        <v>171</v>
      </c>
      <c r="C29" s="6" t="s">
        <v>172</v>
      </c>
      <c r="D29" s="6" t="s">
        <v>173</v>
      </c>
      <c r="E29" s="6" t="s">
        <v>174</v>
      </c>
      <c r="F29" s="6" t="s">
        <v>17</v>
      </c>
      <c r="G29" s="6" t="s">
        <v>7</v>
      </c>
    </row>
    <row r="30" spans="2:7" x14ac:dyDescent="0.3">
      <c r="B30" s="6" t="s">
        <v>134</v>
      </c>
      <c r="C30" s="6" t="s">
        <v>135</v>
      </c>
      <c r="D30" s="6" t="s">
        <v>136</v>
      </c>
      <c r="E30" s="6" t="s">
        <v>137</v>
      </c>
      <c r="F30" s="6" t="s">
        <v>19</v>
      </c>
      <c r="G30" s="6" t="s">
        <v>13</v>
      </c>
    </row>
    <row r="31" spans="2:7" x14ac:dyDescent="0.3">
      <c r="B31" s="6" t="s">
        <v>148</v>
      </c>
      <c r="C31" s="6" t="s">
        <v>149</v>
      </c>
      <c r="D31" s="6" t="s">
        <v>150</v>
      </c>
      <c r="E31" s="6" t="s">
        <v>151</v>
      </c>
      <c r="F31" s="6" t="s">
        <v>12</v>
      </c>
      <c r="G31" s="6" t="s">
        <v>7</v>
      </c>
    </row>
    <row r="32" spans="2:7" x14ac:dyDescent="0.3">
      <c r="B32" s="6" t="s">
        <v>152</v>
      </c>
      <c r="C32" s="6" t="s">
        <v>153</v>
      </c>
      <c r="D32" s="6" t="s">
        <v>154</v>
      </c>
      <c r="E32" s="6" t="s">
        <v>155</v>
      </c>
      <c r="F32" s="6" t="s">
        <v>15</v>
      </c>
      <c r="G32" s="6" t="s">
        <v>7</v>
      </c>
    </row>
    <row r="33" spans="2:7" x14ac:dyDescent="0.3">
      <c r="B33" s="6" t="s">
        <v>143</v>
      </c>
      <c r="C33" s="6" t="s">
        <v>144</v>
      </c>
      <c r="D33" s="6" t="s">
        <v>145</v>
      </c>
      <c r="E33" s="6" t="s">
        <v>146</v>
      </c>
      <c r="F33" s="6" t="s">
        <v>147</v>
      </c>
      <c r="G33" s="6" t="s">
        <v>7</v>
      </c>
    </row>
    <row r="34" spans="2:7" x14ac:dyDescent="0.3">
      <c r="B34" s="6" t="s">
        <v>180</v>
      </c>
      <c r="C34" s="6" t="s">
        <v>181</v>
      </c>
      <c r="D34" s="6" t="s">
        <v>182</v>
      </c>
      <c r="E34" s="6" t="s">
        <v>183</v>
      </c>
      <c r="F34" s="6" t="s">
        <v>18</v>
      </c>
      <c r="G34" s="6" t="s">
        <v>7</v>
      </c>
    </row>
    <row r="35" spans="2:7" x14ac:dyDescent="0.3">
      <c r="B35" s="6" t="s">
        <v>156</v>
      </c>
      <c r="C35" s="6" t="s">
        <v>157</v>
      </c>
      <c r="D35" s="6" t="s">
        <v>158</v>
      </c>
      <c r="E35" s="6" t="s">
        <v>159</v>
      </c>
      <c r="F35" s="6" t="s">
        <v>160</v>
      </c>
      <c r="G35" s="6" t="s">
        <v>7</v>
      </c>
    </row>
    <row r="36" spans="2:7" x14ac:dyDescent="0.3">
      <c r="B36" s="6" t="s">
        <v>115</v>
      </c>
      <c r="C36" s="6" t="s">
        <v>116</v>
      </c>
      <c r="D36" s="6" t="s">
        <v>117</v>
      </c>
      <c r="E36" s="6" t="s">
        <v>118</v>
      </c>
      <c r="F36" s="6" t="s">
        <v>15</v>
      </c>
      <c r="G36" s="6" t="s">
        <v>9</v>
      </c>
    </row>
    <row r="37" spans="2:7" x14ac:dyDescent="0.3">
      <c r="B37" s="6" t="s">
        <v>332</v>
      </c>
      <c r="C37" s="6" t="s">
        <v>139</v>
      </c>
      <c r="D37" s="6" t="s">
        <v>140</v>
      </c>
      <c r="E37" s="6" t="s">
        <v>141</v>
      </c>
      <c r="F37" s="6" t="s">
        <v>142</v>
      </c>
      <c r="G37" s="6" t="s">
        <v>8</v>
      </c>
    </row>
  </sheetData>
  <sortState ref="B1:G80">
    <sortCondition ref="B1"/>
  </sortState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A8A5F-37FC-4D34-9A86-E04224434AA1}">
  <dimension ref="A1:F11"/>
  <sheetViews>
    <sheetView workbookViewId="0">
      <selection activeCell="A11" sqref="A11"/>
    </sheetView>
  </sheetViews>
  <sheetFormatPr defaultRowHeight="16.5" x14ac:dyDescent="0.3"/>
  <cols>
    <col min="1" max="1" width="14.25" bestFit="1" customWidth="1"/>
  </cols>
  <sheetData>
    <row r="1" spans="1:6" s="4" customFormat="1" x14ac:dyDescent="0.3">
      <c r="A1" s="6" t="s">
        <v>333</v>
      </c>
      <c r="B1" s="6" t="s">
        <v>104</v>
      </c>
      <c r="C1" s="6" t="s">
        <v>105</v>
      </c>
      <c r="D1" s="6" t="s">
        <v>82</v>
      </c>
      <c r="E1" s="6" t="s">
        <v>83</v>
      </c>
      <c r="F1" s="6" t="s">
        <v>84</v>
      </c>
    </row>
    <row r="2" spans="1:6" s="4" customFormat="1" x14ac:dyDescent="0.3">
      <c r="A2" s="6" t="s">
        <v>106</v>
      </c>
      <c r="B2" s="6" t="s">
        <v>107</v>
      </c>
      <c r="C2" s="6" t="s">
        <v>108</v>
      </c>
      <c r="D2" s="6" t="s">
        <v>82</v>
      </c>
      <c r="E2" s="6" t="s">
        <v>83</v>
      </c>
      <c r="F2" s="6" t="s">
        <v>84</v>
      </c>
    </row>
    <row r="3" spans="1:6" s="4" customFormat="1" x14ac:dyDescent="0.3">
      <c r="A3" s="6" t="s">
        <v>109</v>
      </c>
      <c r="B3" s="6" t="s">
        <v>110</v>
      </c>
      <c r="C3" s="6" t="s">
        <v>111</v>
      </c>
      <c r="D3" s="6" t="s">
        <v>82</v>
      </c>
      <c r="E3" s="6" t="s">
        <v>83</v>
      </c>
      <c r="F3" s="6" t="s">
        <v>84</v>
      </c>
    </row>
    <row r="4" spans="1:6" s="4" customFormat="1" x14ac:dyDescent="0.3">
      <c r="A4" s="6" t="s">
        <v>112</v>
      </c>
      <c r="B4" s="6" t="s">
        <v>113</v>
      </c>
      <c r="C4" s="6" t="s">
        <v>114</v>
      </c>
      <c r="D4" s="6" t="s">
        <v>82</v>
      </c>
      <c r="E4" s="6" t="s">
        <v>83</v>
      </c>
      <c r="F4" s="6" t="s">
        <v>84</v>
      </c>
    </row>
    <row r="5" spans="1:6" s="4" customFormat="1" x14ac:dyDescent="0.3">
      <c r="A5" s="6" t="s">
        <v>79</v>
      </c>
      <c r="B5" s="6" t="s">
        <v>80</v>
      </c>
      <c r="C5" s="6" t="s">
        <v>81</v>
      </c>
      <c r="D5" s="6" t="s">
        <v>82</v>
      </c>
      <c r="E5" s="6" t="s">
        <v>83</v>
      </c>
      <c r="F5" s="6" t="s">
        <v>84</v>
      </c>
    </row>
    <row r="6" spans="1:6" s="4" customFormat="1" x14ac:dyDescent="0.3">
      <c r="A6" s="6" t="s">
        <v>85</v>
      </c>
      <c r="B6" s="6" t="s">
        <v>86</v>
      </c>
      <c r="C6" s="6" t="s">
        <v>87</v>
      </c>
      <c r="D6" s="6" t="s">
        <v>82</v>
      </c>
      <c r="E6" s="6" t="s">
        <v>83</v>
      </c>
      <c r="F6" s="6" t="s">
        <v>84</v>
      </c>
    </row>
    <row r="7" spans="1:6" s="4" customFormat="1" x14ac:dyDescent="0.3">
      <c r="A7" s="6" t="s">
        <v>88</v>
      </c>
      <c r="B7" s="6" t="s">
        <v>89</v>
      </c>
      <c r="C7" s="6" t="s">
        <v>90</v>
      </c>
      <c r="D7" s="6" t="s">
        <v>82</v>
      </c>
      <c r="E7" s="6" t="s">
        <v>83</v>
      </c>
      <c r="F7" s="6" t="s">
        <v>84</v>
      </c>
    </row>
    <row r="8" spans="1:6" s="4" customFormat="1" x14ac:dyDescent="0.3">
      <c r="A8" s="6" t="s">
        <v>91</v>
      </c>
      <c r="B8" s="6" t="s">
        <v>92</v>
      </c>
      <c r="C8" s="6" t="s">
        <v>93</v>
      </c>
      <c r="D8" s="6" t="s">
        <v>82</v>
      </c>
      <c r="E8" s="6" t="s">
        <v>83</v>
      </c>
      <c r="F8" s="6" t="s">
        <v>84</v>
      </c>
    </row>
    <row r="9" spans="1:6" s="4" customFormat="1" x14ac:dyDescent="0.3">
      <c r="A9" s="6" t="s">
        <v>94</v>
      </c>
      <c r="B9" s="6" t="s">
        <v>95</v>
      </c>
      <c r="C9" s="6" t="s">
        <v>96</v>
      </c>
      <c r="D9" s="6" t="s">
        <v>82</v>
      </c>
      <c r="E9" s="6" t="s">
        <v>83</v>
      </c>
      <c r="F9" s="6" t="s">
        <v>84</v>
      </c>
    </row>
    <row r="10" spans="1:6" s="4" customFormat="1" x14ac:dyDescent="0.3">
      <c r="A10" s="6" t="s">
        <v>97</v>
      </c>
      <c r="B10" s="6" t="s">
        <v>98</v>
      </c>
      <c r="C10" s="6" t="s">
        <v>99</v>
      </c>
      <c r="D10" s="6" t="s">
        <v>82</v>
      </c>
      <c r="E10" s="6" t="s">
        <v>83</v>
      </c>
      <c r="F10" s="6" t="s">
        <v>84</v>
      </c>
    </row>
    <row r="11" spans="1:6" s="4" customFormat="1" x14ac:dyDescent="0.3">
      <c r="A11" s="6" t="s">
        <v>334</v>
      </c>
      <c r="B11" s="6" t="s">
        <v>101</v>
      </c>
      <c r="C11" s="6" t="s">
        <v>102</v>
      </c>
      <c r="D11" s="6" t="s">
        <v>82</v>
      </c>
      <c r="E11" s="6" t="s">
        <v>83</v>
      </c>
      <c r="F11" s="6" t="s">
        <v>84</v>
      </c>
    </row>
  </sheetData>
  <sortState ref="A1:F12">
    <sortCondition ref="A1"/>
  </sortState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1728B-3E70-46A6-AA2B-33959DC564B9}">
  <dimension ref="A1:F7"/>
  <sheetViews>
    <sheetView workbookViewId="0"/>
  </sheetViews>
  <sheetFormatPr defaultRowHeight="16.5" x14ac:dyDescent="0.3"/>
  <cols>
    <col min="1" max="1" width="14.25" bestFit="1" customWidth="1"/>
  </cols>
  <sheetData>
    <row r="1" spans="1:6" x14ac:dyDescent="0.3">
      <c r="A1" s="6" t="s">
        <v>335</v>
      </c>
      <c r="B1" s="6" t="s">
        <v>301</v>
      </c>
      <c r="C1" s="6" t="s">
        <v>302</v>
      </c>
      <c r="D1" s="6" t="s">
        <v>303</v>
      </c>
      <c r="E1" s="6" t="s">
        <v>304</v>
      </c>
      <c r="F1" s="6" t="s">
        <v>10</v>
      </c>
    </row>
    <row r="2" spans="1:6" x14ac:dyDescent="0.3">
      <c r="A2" s="6" t="s">
        <v>283</v>
      </c>
      <c r="B2" s="6" t="s">
        <v>284</v>
      </c>
      <c r="C2" s="6" t="s">
        <v>285</v>
      </c>
      <c r="D2" s="6" t="s">
        <v>286</v>
      </c>
      <c r="E2" s="6" t="s">
        <v>287</v>
      </c>
      <c r="F2" s="6" t="s">
        <v>10</v>
      </c>
    </row>
    <row r="3" spans="1:6" x14ac:dyDescent="0.3">
      <c r="A3" s="6" t="s">
        <v>278</v>
      </c>
      <c r="B3" s="6" t="s">
        <v>279</v>
      </c>
      <c r="C3" s="6" t="s">
        <v>280</v>
      </c>
      <c r="D3" s="6" t="s">
        <v>281</v>
      </c>
      <c r="E3" s="6" t="s">
        <v>282</v>
      </c>
      <c r="F3" s="6" t="s">
        <v>10</v>
      </c>
    </row>
    <row r="4" spans="1:6" x14ac:dyDescent="0.3">
      <c r="A4" s="6" t="s">
        <v>292</v>
      </c>
      <c r="B4" s="6" t="s">
        <v>293</v>
      </c>
      <c r="C4" s="6" t="s">
        <v>294</v>
      </c>
      <c r="D4" s="6" t="s">
        <v>295</v>
      </c>
      <c r="E4" s="6" t="s">
        <v>16</v>
      </c>
      <c r="F4" s="6" t="s">
        <v>10</v>
      </c>
    </row>
    <row r="5" spans="1:6" x14ac:dyDescent="0.3">
      <c r="A5" s="6" t="s">
        <v>288</v>
      </c>
      <c r="B5" s="6" t="s">
        <v>289</v>
      </c>
      <c r="C5" s="6" t="s">
        <v>290</v>
      </c>
      <c r="D5" s="6" t="s">
        <v>291</v>
      </c>
      <c r="E5" s="6" t="s">
        <v>19</v>
      </c>
      <c r="F5" s="6" t="s">
        <v>10</v>
      </c>
    </row>
    <row r="6" spans="1:6" x14ac:dyDescent="0.3">
      <c r="A6" s="6" t="s">
        <v>296</v>
      </c>
      <c r="B6" s="6" t="s">
        <v>297</v>
      </c>
      <c r="C6" s="6" t="s">
        <v>298</v>
      </c>
      <c r="D6" s="6" t="s">
        <v>299</v>
      </c>
      <c r="E6" s="6" t="s">
        <v>208</v>
      </c>
      <c r="F6" s="6" t="s">
        <v>10</v>
      </c>
    </row>
    <row r="7" spans="1:6" x14ac:dyDescent="0.3">
      <c r="A7" s="6" t="s">
        <v>305</v>
      </c>
      <c r="B7" s="6" t="s">
        <v>306</v>
      </c>
      <c r="C7" s="6" t="s">
        <v>307</v>
      </c>
      <c r="D7" s="6" t="s">
        <v>308</v>
      </c>
      <c r="E7" s="6" t="s">
        <v>309</v>
      </c>
      <c r="F7" s="6" t="s">
        <v>10</v>
      </c>
    </row>
  </sheetData>
  <sortState ref="A1:F7">
    <sortCondition ref="A1"/>
  </sortState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06926-0BF4-434D-8C5F-BDE7720A39FA}">
  <dimension ref="A1:F20"/>
  <sheetViews>
    <sheetView tabSelected="1" workbookViewId="0">
      <selection activeCell="K21" sqref="K21:K22"/>
    </sheetView>
  </sheetViews>
  <sheetFormatPr defaultRowHeight="16.5" x14ac:dyDescent="0.3"/>
  <cols>
    <col min="1" max="1" width="14.25" bestFit="1" customWidth="1"/>
  </cols>
  <sheetData>
    <row r="1" spans="1:6" s="5" customFormat="1" x14ac:dyDescent="0.3">
      <c r="A1" s="6" t="s">
        <v>336</v>
      </c>
      <c r="B1" s="6" t="s">
        <v>210</v>
      </c>
      <c r="C1" s="6" t="s">
        <v>211</v>
      </c>
      <c r="D1" s="6" t="s">
        <v>212</v>
      </c>
      <c r="E1" s="6" t="s">
        <v>213</v>
      </c>
      <c r="F1" s="6" t="s">
        <v>6</v>
      </c>
    </row>
    <row r="2" spans="1:6" x14ac:dyDescent="0.3">
      <c r="A2" s="6" t="s">
        <v>214</v>
      </c>
      <c r="B2" s="6" t="s">
        <v>215</v>
      </c>
      <c r="C2" s="6" t="s">
        <v>216</v>
      </c>
      <c r="D2" s="6" t="s">
        <v>217</v>
      </c>
      <c r="E2" s="6" t="s">
        <v>218</v>
      </c>
      <c r="F2" s="6" t="s">
        <v>6</v>
      </c>
    </row>
    <row r="3" spans="1:6" x14ac:dyDescent="0.3">
      <c r="A3" s="6" t="s">
        <v>258</v>
      </c>
      <c r="B3" s="6" t="s">
        <v>259</v>
      </c>
      <c r="C3" s="6" t="s">
        <v>260</v>
      </c>
      <c r="D3" s="6" t="s">
        <v>261</v>
      </c>
      <c r="E3" s="6" t="s">
        <v>262</v>
      </c>
      <c r="F3" s="6" t="s">
        <v>6</v>
      </c>
    </row>
    <row r="4" spans="1:6" x14ac:dyDescent="0.3">
      <c r="A4" s="6" t="s">
        <v>189</v>
      </c>
      <c r="B4" s="6" t="s">
        <v>190</v>
      </c>
      <c r="C4" s="6" t="s">
        <v>191</v>
      </c>
      <c r="D4" s="6" t="s">
        <v>192</v>
      </c>
      <c r="E4" s="6" t="s">
        <v>193</v>
      </c>
      <c r="F4" s="6" t="s">
        <v>6</v>
      </c>
    </row>
    <row r="5" spans="1:6" x14ac:dyDescent="0.3">
      <c r="A5" s="6" t="s">
        <v>263</v>
      </c>
      <c r="B5" s="6" t="s">
        <v>264</v>
      </c>
      <c r="C5" s="6" t="s">
        <v>265</v>
      </c>
      <c r="D5" s="6" t="s">
        <v>266</v>
      </c>
      <c r="E5" s="6" t="s">
        <v>267</v>
      </c>
      <c r="F5" s="6" t="s">
        <v>6</v>
      </c>
    </row>
    <row r="6" spans="1:6" x14ac:dyDescent="0.3">
      <c r="A6" s="6" t="s">
        <v>199</v>
      </c>
      <c r="B6" s="6" t="s">
        <v>200</v>
      </c>
      <c r="C6" s="6" t="s">
        <v>201</v>
      </c>
      <c r="D6" s="6" t="s">
        <v>202</v>
      </c>
      <c r="E6" s="6" t="s">
        <v>203</v>
      </c>
      <c r="F6" s="6" t="s">
        <v>6</v>
      </c>
    </row>
    <row r="7" spans="1:6" x14ac:dyDescent="0.3">
      <c r="A7" s="6" t="s">
        <v>253</v>
      </c>
      <c r="B7" s="6" t="s">
        <v>254</v>
      </c>
      <c r="C7" s="6" t="s">
        <v>255</v>
      </c>
      <c r="D7" s="6" t="s">
        <v>256</v>
      </c>
      <c r="E7" s="6" t="s">
        <v>257</v>
      </c>
      <c r="F7" s="6" t="s">
        <v>6</v>
      </c>
    </row>
    <row r="8" spans="1:6" x14ac:dyDescent="0.3">
      <c r="A8" s="6" t="s">
        <v>249</v>
      </c>
      <c r="B8" s="6" t="s">
        <v>250</v>
      </c>
      <c r="C8" s="6" t="s">
        <v>251</v>
      </c>
      <c r="D8" s="6" t="s">
        <v>252</v>
      </c>
      <c r="E8" s="6" t="s">
        <v>243</v>
      </c>
      <c r="F8" s="6" t="s">
        <v>6</v>
      </c>
    </row>
    <row r="9" spans="1:6" x14ac:dyDescent="0.3">
      <c r="A9" s="6" t="s">
        <v>244</v>
      </c>
      <c r="B9" s="6" t="s">
        <v>245</v>
      </c>
      <c r="C9" s="6" t="s">
        <v>246</v>
      </c>
      <c r="D9" s="6" t="s">
        <v>247</v>
      </c>
      <c r="E9" s="6" t="s">
        <v>248</v>
      </c>
      <c r="F9" s="6" t="s">
        <v>6</v>
      </c>
    </row>
    <row r="10" spans="1:6" x14ac:dyDescent="0.3">
      <c r="A10" s="6" t="s">
        <v>268</v>
      </c>
      <c r="B10" s="6" t="s">
        <v>269</v>
      </c>
      <c r="C10" s="6" t="s">
        <v>270</v>
      </c>
      <c r="D10" s="6" t="s">
        <v>271</v>
      </c>
      <c r="E10" s="6" t="s">
        <v>272</v>
      </c>
      <c r="F10" s="6" t="s">
        <v>6</v>
      </c>
    </row>
    <row r="11" spans="1:6" x14ac:dyDescent="0.3">
      <c r="A11" s="6" t="s">
        <v>219</v>
      </c>
      <c r="B11" s="6" t="s">
        <v>220</v>
      </c>
      <c r="C11" s="6" t="s">
        <v>221</v>
      </c>
      <c r="D11" s="6" t="s">
        <v>222</v>
      </c>
      <c r="E11" s="6" t="s">
        <v>223</v>
      </c>
      <c r="F11" s="6" t="s">
        <v>6</v>
      </c>
    </row>
    <row r="12" spans="1:6" x14ac:dyDescent="0.3">
      <c r="A12" s="6" t="s">
        <v>184</v>
      </c>
      <c r="B12" s="6" t="s">
        <v>185</v>
      </c>
      <c r="C12" s="6" t="s">
        <v>186</v>
      </c>
      <c r="D12" s="6" t="s">
        <v>187</v>
      </c>
      <c r="E12" s="6" t="s">
        <v>188</v>
      </c>
      <c r="F12" s="6" t="s">
        <v>6</v>
      </c>
    </row>
    <row r="13" spans="1:6" x14ac:dyDescent="0.3">
      <c r="A13" s="6" t="s">
        <v>239</v>
      </c>
      <c r="B13" s="6" t="s">
        <v>240</v>
      </c>
      <c r="C13" s="6" t="s">
        <v>241</v>
      </c>
      <c r="D13" s="6" t="s">
        <v>242</v>
      </c>
      <c r="E13" s="6" t="s">
        <v>243</v>
      </c>
      <c r="F13" s="6" t="s">
        <v>6</v>
      </c>
    </row>
    <row r="14" spans="1:6" x14ac:dyDescent="0.3">
      <c r="A14" s="6" t="s">
        <v>204</v>
      </c>
      <c r="B14" s="6" t="s">
        <v>205</v>
      </c>
      <c r="C14" s="6" t="s">
        <v>206</v>
      </c>
      <c r="D14" s="6" t="s">
        <v>207</v>
      </c>
      <c r="E14" s="6" t="s">
        <v>208</v>
      </c>
      <c r="F14" s="6" t="s">
        <v>6</v>
      </c>
    </row>
    <row r="15" spans="1:6" x14ac:dyDescent="0.3">
      <c r="A15" s="6" t="s">
        <v>273</v>
      </c>
      <c r="B15" s="6" t="s">
        <v>274</v>
      </c>
      <c r="C15" s="6" t="s">
        <v>275</v>
      </c>
      <c r="D15" s="6" t="s">
        <v>276</v>
      </c>
      <c r="E15" s="6" t="s">
        <v>277</v>
      </c>
      <c r="F15" s="6" t="s">
        <v>6</v>
      </c>
    </row>
    <row r="16" spans="1:6" x14ac:dyDescent="0.3">
      <c r="A16" s="6" t="s">
        <v>224</v>
      </c>
      <c r="B16" s="6" t="s">
        <v>225</v>
      </c>
      <c r="C16" s="6" t="s">
        <v>226</v>
      </c>
      <c r="D16" s="6" t="s">
        <v>227</v>
      </c>
      <c r="E16" s="6" t="s">
        <v>228</v>
      </c>
      <c r="F16" s="6" t="s">
        <v>6</v>
      </c>
    </row>
    <row r="17" spans="1:6" x14ac:dyDescent="0.3">
      <c r="A17" s="6" t="s">
        <v>229</v>
      </c>
      <c r="B17" s="6" t="s">
        <v>230</v>
      </c>
      <c r="C17" s="6" t="s">
        <v>231</v>
      </c>
      <c r="D17" s="6" t="s">
        <v>232</v>
      </c>
      <c r="E17" s="6" t="s">
        <v>233</v>
      </c>
      <c r="F17" s="6" t="s">
        <v>6</v>
      </c>
    </row>
    <row r="18" spans="1:6" x14ac:dyDescent="0.3">
      <c r="A18" s="6" t="s">
        <v>194</v>
      </c>
      <c r="B18" s="6" t="s">
        <v>195</v>
      </c>
      <c r="C18" s="6" t="s">
        <v>196</v>
      </c>
      <c r="D18" s="6" t="s">
        <v>197</v>
      </c>
      <c r="E18" s="6" t="s">
        <v>198</v>
      </c>
      <c r="F18" s="6" t="s">
        <v>6</v>
      </c>
    </row>
    <row r="19" spans="1:6" x14ac:dyDescent="0.3">
      <c r="A19" s="6" t="s">
        <v>337</v>
      </c>
      <c r="B19" s="6" t="s">
        <v>235</v>
      </c>
      <c r="C19" s="6" t="s">
        <v>236</v>
      </c>
      <c r="D19" s="6" t="s">
        <v>237</v>
      </c>
      <c r="E19" s="6" t="s">
        <v>238</v>
      </c>
      <c r="F19" s="6" t="s">
        <v>6</v>
      </c>
    </row>
    <row r="20" spans="1:6" x14ac:dyDescent="0.3">
      <c r="A20" s="7" t="str">
        <f>"EG0000060524"</f>
        <v>EG0000060524</v>
      </c>
      <c r="B20" s="7" t="str">
        <f>"아818-ㅈ312ㄲ"</f>
        <v>아818-ㅈ312ㄲ</v>
      </c>
      <c r="C20" s="7" t="str">
        <f>"꽃은 싸우지 않는다"</f>
        <v>꽃은 싸우지 않는다</v>
      </c>
      <c r="D20" s="7" t="str">
        <f>"전이수, 전우태 [공]지음"</f>
        <v>전이수, 전우태 [공]지음</v>
      </c>
      <c r="E20" s="7" t="s">
        <v>77</v>
      </c>
      <c r="F20" s="7" t="s">
        <v>78</v>
      </c>
    </row>
  </sheetData>
  <sortState ref="A1:F20">
    <sortCondition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8차 희망&amp;신착</vt:lpstr>
      <vt:lpstr>8차 희망&amp;신착 (2)</vt:lpstr>
      <vt:lpstr>Sheet4</vt:lpstr>
      <vt:lpstr>Sheet3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2023-04-11T07:00:48Z</dcterms:modified>
</cp:coreProperties>
</file>